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70" yWindow="60" windowWidth="7905" windowHeight="9120" activeTab="0"/>
  </bookViews>
  <sheets>
    <sheet name="Általános támogatás 2013." sheetId="1" r:id="rId1"/>
  </sheets>
  <definedNames>
    <definedName name="_xlnm.Print_Area" localSheetId="0">'Általános támogatás 2013.'!$A$1:$G$76</definedName>
  </definedNames>
  <calcPr fullCalcOnLoad="1"/>
</workbook>
</file>

<file path=xl/comments1.xml><?xml version="1.0" encoding="utf-8"?>
<comments xmlns="http://schemas.openxmlformats.org/spreadsheetml/2006/main">
  <authors>
    <author>Kati</author>
  </authors>
  <commentList>
    <comment ref="D40" authorId="0">
      <text>
        <r>
          <rPr>
            <b/>
            <sz val="8"/>
            <rFont val="Tahoma"/>
            <family val="2"/>
          </rPr>
          <t>Kati:</t>
        </r>
        <r>
          <rPr>
            <sz val="8"/>
            <rFont val="Tahoma"/>
            <family val="2"/>
          </rPr>
          <t xml:space="preserve">
A családsegítés és gyermekjóléti szolg.egyben van kiszámolva,de külön soron van szerepeltetve.</t>
        </r>
      </text>
    </comment>
    <comment ref="D42" authorId="0">
      <text>
        <r>
          <rPr>
            <b/>
            <sz val="8"/>
            <rFont val="Tahoma"/>
            <family val="2"/>
          </rPr>
          <t>Kati:</t>
        </r>
        <r>
          <rPr>
            <sz val="8"/>
            <rFont val="Tahoma"/>
            <family val="2"/>
          </rPr>
          <t xml:space="preserve">
A családsegítés és gyermekjóléti szolg.egyben van kiszámolva,de külön soron van szerepeltetve.</t>
        </r>
      </text>
    </comment>
  </commentList>
</comments>
</file>

<file path=xl/sharedStrings.xml><?xml version="1.0" encoding="utf-8"?>
<sst xmlns="http://schemas.openxmlformats.org/spreadsheetml/2006/main" count="146" uniqueCount="99">
  <si>
    <t>Családsegítés</t>
  </si>
  <si>
    <t>3/8</t>
  </si>
  <si>
    <t>2012.</t>
  </si>
  <si>
    <t>Átengedett SZJA 8%</t>
  </si>
  <si>
    <t>SZJA diff.miatti kül.</t>
  </si>
  <si>
    <t>SZJA összesen</t>
  </si>
  <si>
    <t>Kötött felh.(ped.továbbk+oszt.főn.+inform.)</t>
  </si>
  <si>
    <t>kód</t>
  </si>
  <si>
    <t>Jogcím</t>
  </si>
  <si>
    <t>Mell./</t>
  </si>
  <si>
    <t>Iskola</t>
  </si>
  <si>
    <t>Óvoda</t>
  </si>
  <si>
    <t>MINDÖSSZESEN</t>
  </si>
  <si>
    <t>Jogcíme</t>
  </si>
  <si>
    <t>Eredeti előirányzatok</t>
  </si>
  <si>
    <t>fő</t>
  </si>
  <si>
    <t>Ft</t>
  </si>
  <si>
    <t>2011.</t>
  </si>
  <si>
    <t>Lakosságszámhoz kötött</t>
  </si>
  <si>
    <t>Tel-i önkorm.-ok feladatai</t>
  </si>
  <si>
    <t>Lakott külter.kapcs.feladat</t>
  </si>
  <si>
    <t>Feladatmutatóhoz kötött</t>
  </si>
  <si>
    <t>Szoc.és gyermekjól.szolg.</t>
  </si>
  <si>
    <t>Közokt-i alap-hozzájár.</t>
  </si>
  <si>
    <t>Közokt-i kieg.hozzájárulás</t>
  </si>
  <si>
    <t>Pénzbeli szoc.juttatások</t>
  </si>
  <si>
    <t>Üdülőhelyi feladatok</t>
  </si>
  <si>
    <t>Üdülő helyi feladatok</t>
  </si>
  <si>
    <t>Összesen:</t>
  </si>
  <si>
    <t>Összesen</t>
  </si>
  <si>
    <t>Körzeti igazg. építésügyi feladatok</t>
  </si>
  <si>
    <t>Pilisborosjenő Község Önkormányzatának 2013. évi  költségvetése</t>
  </si>
  <si>
    <t>Önkormányzati hivatal működésének támogatása</t>
  </si>
  <si>
    <t>Település üzemeltetéshez kapcsolódó fe.tám.</t>
  </si>
  <si>
    <t>Közvilágítás fenntartásának támogatása</t>
  </si>
  <si>
    <t>Közutak fenntartásának támogatása</t>
  </si>
  <si>
    <t>Éves támogatás összesen:</t>
  </si>
  <si>
    <t>Egyéb kötelező önkormányzati feladatok tám.</t>
  </si>
  <si>
    <t>2011. évi iparüzési adóalap 0,5 % csökkentése</t>
  </si>
  <si>
    <t>2013.</t>
  </si>
  <si>
    <t>2013. év</t>
  </si>
  <si>
    <t>2013.év</t>
  </si>
  <si>
    <t>óvodapedagógusok elismert létszáma</t>
  </si>
  <si>
    <t>2013.évben 8 hónapra</t>
  </si>
  <si>
    <t>II.I.(2) I</t>
  </si>
  <si>
    <t>II.I.(1) I</t>
  </si>
  <si>
    <t>óvodapedagógusok nevelő munkáját közvetlenül segítők száma</t>
  </si>
  <si>
    <t>mennyiségi egység</t>
  </si>
  <si>
    <t>új mutató</t>
  </si>
  <si>
    <t>összesen forint</t>
  </si>
  <si>
    <t xml:space="preserve">Önkormányzat 2013.évi állami hozzájárulásaink jogcímenkénti bemutatása </t>
  </si>
  <si>
    <t>2013.évben 4 hónapra</t>
  </si>
  <si>
    <t>II.I.(1) 2</t>
  </si>
  <si>
    <t>II.I.(2) 2</t>
  </si>
  <si>
    <t xml:space="preserve">II.2.(7) I </t>
  </si>
  <si>
    <t xml:space="preserve">gyermekek teljes idejű óvodai nevelésre szervezett csoport </t>
  </si>
  <si>
    <t xml:space="preserve">II.2.(8) 2 </t>
  </si>
  <si>
    <t>II.3.b (1)</t>
  </si>
  <si>
    <t>2013.évben 12 hónapra</t>
  </si>
  <si>
    <t>óvodai étkeztetés támogatása</t>
  </si>
  <si>
    <t>Ingyenes és kedvezményes gyermekétkeztetés támogatása</t>
  </si>
  <si>
    <t xml:space="preserve">II.3b.(5) </t>
  </si>
  <si>
    <t>általános iskolában</t>
  </si>
  <si>
    <t>Települési önkormányzatok szociális és gyermekjóléti feladatainak támogatása</t>
  </si>
  <si>
    <t xml:space="preserve">III.2. </t>
  </si>
  <si>
    <t>Hozzájárulás és pénzbeli szociális ellátásokhoz</t>
  </si>
  <si>
    <t xml:space="preserve">III.3. </t>
  </si>
  <si>
    <t>Egyes szociális és gyermekjóléti feladatok támogatása</t>
  </si>
  <si>
    <t xml:space="preserve">III.3.ab (1) </t>
  </si>
  <si>
    <t xml:space="preserve">III.3.ab (2) </t>
  </si>
  <si>
    <t>A helyi önkormányzatok működésének támogatása</t>
  </si>
  <si>
    <t>I.I.b)</t>
  </si>
  <si>
    <t>I.I.a)</t>
  </si>
  <si>
    <t>Település-üzemeltetéshez kapcsolódó feladatellátás támogatása összesen</t>
  </si>
  <si>
    <t>I.1.ba)</t>
  </si>
  <si>
    <t>Zöldterület-gazdálkodással kapcsolatos feladatok ellátásának támogatása</t>
  </si>
  <si>
    <t>I.I.bb)</t>
  </si>
  <si>
    <t>I.I.bd)</t>
  </si>
  <si>
    <t>I.I.c)</t>
  </si>
  <si>
    <t>Beszámítás összege (elvárt bevétel a 2011. évi iparűzési adóalap 0,5 %-át jelenti)</t>
  </si>
  <si>
    <t>Összes támogatás</t>
  </si>
  <si>
    <t xml:space="preserve">I.I.d) </t>
  </si>
  <si>
    <t>Egyéb kötelező önkormányzati feladatok támogatása</t>
  </si>
  <si>
    <t>ÖSSZESEN  2013</t>
  </si>
  <si>
    <t>MINDÖSSZESEN 2013. ÉVRE</t>
  </si>
  <si>
    <t>Zöldterület-gazdálkodással kapcs.fel.ellátása</t>
  </si>
  <si>
    <t>Gyermekjóléti szolgálat</t>
  </si>
  <si>
    <t>=</t>
  </si>
  <si>
    <t xml:space="preserve">Könyvtári, közművelődési és múzeumi feladatok támogtása </t>
  </si>
  <si>
    <t>Nyilvános könyvtári ellátási és közművelődési feladatokhoz</t>
  </si>
  <si>
    <t>IV.1.a.</t>
  </si>
  <si>
    <t>Központosított előirányzatok</t>
  </si>
  <si>
    <t>Üdülőhelyi feladatok támogatása</t>
  </si>
  <si>
    <t>Lakott külterülettel kapcsolatos feladatok támogatása</t>
  </si>
  <si>
    <t>ÖNKORMÁNYZAT ÖSSZES TÁMOGATÁSA</t>
  </si>
  <si>
    <t>Könyvtári és közművelődési feladatok</t>
  </si>
  <si>
    <t>2012. január 27.</t>
  </si>
  <si>
    <t>Pilisborosjenő, 2013. február</t>
  </si>
  <si>
    <r>
      <t>Pilisborosjenő község Önkormányzata 2013. évi költségvetésről és a költségvetés végrehajtásának szabályairól szóló 3/2013.(II.26.) önkormányzati rendelet</t>
    </r>
    <r>
      <rPr>
        <b/>
        <sz val="10"/>
        <color indexed="8"/>
        <rFont val="Times New Roman"/>
        <family val="1"/>
      </rPr>
      <t xml:space="preserve"> 15. sz.</t>
    </r>
    <r>
      <rPr>
        <sz val="10"/>
        <color indexed="8"/>
        <rFont val="Times New Roman"/>
        <family val="1"/>
      </rPr>
      <t xml:space="preserve"> melléklete</t>
    </r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</si>
</sst>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_\e&quot;Ft&quot;"/>
    <numFmt numFmtId="165" formatCode="_-* #,##0\ _F_t_-;\-* #,##0\ _F_t_-;_-* &quot;-&quot;??\ _F_t_-;_-@_-"/>
    <numFmt numFmtId="166" formatCode="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_-* #,##0.0\ &quot;Ft&quot;_-;\-* #,##0.0\ &quot;Ft&quot;_-;_-* &quot;-&quot;??\ &quot;Ft&quot;_-;_-@_-"/>
    <numFmt numFmtId="171" formatCode="_-* #,##0\ &quot;Ft&quot;_-;\-* #,##0\ &quot;Ft&quot;_-;_-* &quot;-&quot;??\ &quot;Ft&quot;_-;_-@_-"/>
    <numFmt numFmtId="172" formatCode="_-* #,##0.0\ _F_t_-;\-* #,##0.0\ _F_t_-;_-* &quot;-&quot;??\ _F_t_-;_-@_-"/>
    <numFmt numFmtId="173" formatCode="#,##0.0"/>
    <numFmt numFmtId="174" formatCode="0.000"/>
    <numFmt numFmtId="175" formatCode="0.00000"/>
    <numFmt numFmtId="176" formatCode="0.0000"/>
    <numFmt numFmtId="177" formatCode="[$€-2]\ #\ ##,000_);[Red]\([$€-2]\ #\ ##,000\)"/>
    <numFmt numFmtId="178" formatCode="0.00000000"/>
    <numFmt numFmtId="179" formatCode="0.0000000"/>
    <numFmt numFmtId="180" formatCode="0.000000"/>
    <numFmt numFmtId="181" formatCode="#,##0.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0"/>
      <name val="Arial CE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9" fillId="4" borderId="7" applyNumberFormat="0" applyFont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2" fillId="6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0">
      <alignment/>
      <protection/>
    </xf>
    <xf numFmtId="0" fontId="9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Alignment="1">
      <alignment/>
    </xf>
    <xf numFmtId="3" fontId="2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9" fillId="0" borderId="12" xfId="57" applyFill="1" applyBorder="1">
      <alignment/>
      <protection/>
    </xf>
    <xf numFmtId="0" fontId="9" fillId="0" borderId="13" xfId="57" applyFill="1" applyBorder="1">
      <alignment/>
      <protection/>
    </xf>
    <xf numFmtId="0" fontId="20" fillId="0" borderId="14" xfId="57" applyFont="1" applyFill="1" applyBorder="1">
      <alignment/>
      <protection/>
    </xf>
    <xf numFmtId="0" fontId="9" fillId="0" borderId="15" xfId="57" applyFill="1" applyBorder="1">
      <alignment/>
      <protection/>
    </xf>
    <xf numFmtId="0" fontId="24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6" xfId="0" applyBorder="1" applyAlignment="1">
      <alignment/>
    </xf>
    <xf numFmtId="0" fontId="20" fillId="0" borderId="17" xfId="57" applyFont="1" applyFill="1" applyBorder="1" applyAlignment="1">
      <alignment horizontal="center"/>
      <protection/>
    </xf>
    <xf numFmtId="0" fontId="9" fillId="0" borderId="0" xfId="57" applyFill="1" applyBorder="1">
      <alignment/>
      <protection/>
    </xf>
    <xf numFmtId="3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0" fillId="0" borderId="18" xfId="57" applyFont="1" applyFill="1" applyBorder="1">
      <alignment/>
      <protection/>
    </xf>
    <xf numFmtId="3" fontId="23" fillId="0" borderId="0" xfId="0" applyNumberFormat="1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9" fillId="0" borderId="21" xfId="57" applyFill="1" applyBorder="1">
      <alignment/>
      <protection/>
    </xf>
    <xf numFmtId="0" fontId="0" fillId="0" borderId="22" xfId="0" applyBorder="1" applyAlignment="1">
      <alignment/>
    </xf>
    <xf numFmtId="0" fontId="9" fillId="0" borderId="10" xfId="57" applyFont="1" applyFill="1" applyBorder="1">
      <alignment/>
      <protection/>
    </xf>
    <xf numFmtId="0" fontId="9" fillId="0" borderId="12" xfId="57" applyFont="1" applyFill="1" applyBorder="1">
      <alignment/>
      <protection/>
    </xf>
    <xf numFmtId="3" fontId="0" fillId="16" borderId="23" xfId="0" applyNumberFormat="1" applyFont="1" applyFill="1" applyBorder="1" applyAlignment="1">
      <alignment horizontal="right"/>
    </xf>
    <xf numFmtId="0" fontId="20" fillId="16" borderId="24" xfId="57" applyFont="1" applyFill="1" applyBorder="1" applyAlignment="1">
      <alignment horizontal="center"/>
      <protection/>
    </xf>
    <xf numFmtId="3" fontId="0" fillId="16" borderId="25" xfId="0" applyNumberFormat="1" applyFont="1" applyFill="1" applyBorder="1" applyAlignment="1">
      <alignment/>
    </xf>
    <xf numFmtId="3" fontId="0" fillId="16" borderId="26" xfId="0" applyNumberFormat="1" applyFont="1" applyFill="1" applyBorder="1" applyAlignment="1">
      <alignment/>
    </xf>
    <xf numFmtId="3" fontId="0" fillId="16" borderId="26" xfId="0" applyNumberFormat="1" applyFont="1" applyFill="1" applyBorder="1" applyAlignment="1">
      <alignment horizontal="right"/>
    </xf>
    <xf numFmtId="0" fontId="9" fillId="16" borderId="27" xfId="57" applyFill="1" applyBorder="1">
      <alignment/>
      <protection/>
    </xf>
    <xf numFmtId="3" fontId="20" fillId="16" borderId="27" xfId="57" applyNumberFormat="1" applyFont="1" applyFill="1" applyBorder="1">
      <alignment/>
      <protection/>
    </xf>
    <xf numFmtId="3" fontId="0" fillId="16" borderId="15" xfId="0" applyNumberFormat="1" applyFont="1" applyFill="1" applyBorder="1" applyAlignment="1">
      <alignment/>
    </xf>
    <xf numFmtId="0" fontId="9" fillId="16" borderId="28" xfId="57" applyFill="1" applyBorder="1">
      <alignment/>
      <protection/>
    </xf>
    <xf numFmtId="3" fontId="20" fillId="16" borderId="29" xfId="57" applyNumberFormat="1" applyFont="1" applyFill="1" applyBorder="1">
      <alignment/>
      <protection/>
    </xf>
    <xf numFmtId="3" fontId="0" fillId="16" borderId="25" xfId="0" applyNumberFormat="1" applyFont="1" applyFill="1" applyBorder="1" applyAlignment="1">
      <alignment horizontal="center"/>
    </xf>
    <xf numFmtId="3" fontId="9" fillId="16" borderId="30" xfId="57" applyNumberFormat="1" applyFill="1" applyBorder="1">
      <alignment/>
      <protection/>
    </xf>
    <xf numFmtId="3" fontId="9" fillId="16" borderId="31" xfId="57" applyNumberFormat="1" applyFill="1" applyBorder="1">
      <alignment/>
      <protection/>
    </xf>
    <xf numFmtId="3" fontId="20" fillId="16" borderId="32" xfId="57" applyNumberFormat="1" applyFont="1" applyFill="1" applyBorder="1">
      <alignment/>
      <protection/>
    </xf>
    <xf numFmtId="3" fontId="9" fillId="16" borderId="27" xfId="57" applyNumberFormat="1" applyFill="1" applyBorder="1">
      <alignment/>
      <protection/>
    </xf>
    <xf numFmtId="3" fontId="20" fillId="16" borderId="29" xfId="57" applyNumberFormat="1" applyFont="1" applyFill="1" applyBorder="1">
      <alignment/>
      <protection/>
    </xf>
    <xf numFmtId="3" fontId="0" fillId="16" borderId="33" xfId="0" applyNumberFormat="1" applyFont="1" applyFill="1" applyBorder="1" applyAlignment="1">
      <alignment/>
    </xf>
    <xf numFmtId="3" fontId="0" fillId="16" borderId="30" xfId="0" applyNumberFormat="1" applyFont="1" applyFill="1" applyBorder="1" applyAlignment="1">
      <alignment/>
    </xf>
    <xf numFmtId="173" fontId="0" fillId="16" borderId="30" xfId="0" applyNumberFormat="1" applyFont="1" applyFill="1" applyBorder="1" applyAlignment="1">
      <alignment/>
    </xf>
    <xf numFmtId="0" fontId="9" fillId="16" borderId="25" xfId="57" applyFill="1" applyBorder="1">
      <alignment/>
      <protection/>
    </xf>
    <xf numFmtId="0" fontId="9" fillId="16" borderId="26" xfId="57" applyFill="1" applyBorder="1">
      <alignment/>
      <protection/>
    </xf>
    <xf numFmtId="3" fontId="20" fillId="16" borderId="34" xfId="57" applyNumberFormat="1" applyFont="1" applyFill="1" applyBorder="1">
      <alignment/>
      <protection/>
    </xf>
    <xf numFmtId="0" fontId="0" fillId="0" borderId="18" xfId="0" applyFill="1" applyBorder="1" applyAlignment="1">
      <alignment/>
    </xf>
    <xf numFmtId="49" fontId="0" fillId="0" borderId="16" xfId="0" applyNumberFormat="1" applyBorder="1" applyAlignment="1">
      <alignment/>
    </xf>
    <xf numFmtId="0" fontId="9" fillId="16" borderId="0" xfId="57" applyFill="1" applyBorder="1">
      <alignment/>
      <protection/>
    </xf>
    <xf numFmtId="3" fontId="28" fillId="0" borderId="0" xfId="0" applyNumberFormat="1" applyFont="1" applyFill="1" applyAlignment="1">
      <alignment/>
    </xf>
    <xf numFmtId="0" fontId="0" fillId="0" borderId="35" xfId="0" applyBorder="1" applyAlignment="1">
      <alignment/>
    </xf>
    <xf numFmtId="0" fontId="29" fillId="0" borderId="0" xfId="56" applyFont="1">
      <alignment/>
      <protection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 vertical="center"/>
    </xf>
    <xf numFmtId="0" fontId="29" fillId="18" borderId="0" xfId="56" applyFont="1" applyFill="1" applyBorder="1" applyAlignment="1">
      <alignment horizontal="right" vertical="center" wrapText="1"/>
      <protection/>
    </xf>
    <xf numFmtId="0" fontId="20" fillId="0" borderId="36" xfId="57" applyFont="1" applyFill="1" applyBorder="1" applyAlignment="1">
      <alignment horizontal="center"/>
      <protection/>
    </xf>
    <xf numFmtId="0" fontId="0" fillId="0" borderId="37" xfId="0" applyBorder="1" applyAlignment="1">
      <alignment/>
    </xf>
    <xf numFmtId="0" fontId="20" fillId="0" borderId="27" xfId="57" applyFont="1" applyFill="1" applyBorder="1">
      <alignment/>
      <protection/>
    </xf>
    <xf numFmtId="0" fontId="0" fillId="0" borderId="0" xfId="0" applyBorder="1" applyAlignment="1">
      <alignment/>
    </xf>
    <xf numFmtId="0" fontId="0" fillId="0" borderId="11" xfId="0" applyFont="1" applyFill="1" applyBorder="1" applyAlignment="1">
      <alignment/>
    </xf>
    <xf numFmtId="3" fontId="0" fillId="16" borderId="30" xfId="0" applyNumberFormat="1" applyFont="1" applyFill="1" applyBorder="1" applyAlignment="1">
      <alignment horizontal="right"/>
    </xf>
    <xf numFmtId="3" fontId="0" fillId="16" borderId="38" xfId="0" applyNumberFormat="1" applyFont="1" applyFill="1" applyBorder="1" applyAlignment="1">
      <alignment horizontal="right"/>
    </xf>
    <xf numFmtId="3" fontId="0" fillId="16" borderId="39" xfId="0" applyNumberFormat="1" applyFont="1" applyFill="1" applyBorder="1" applyAlignment="1">
      <alignment horizontal="right"/>
    </xf>
    <xf numFmtId="0" fontId="20" fillId="0" borderId="13" xfId="57" applyFont="1" applyFill="1" applyBorder="1" applyAlignment="1">
      <alignment horizontal="center"/>
      <protection/>
    </xf>
    <xf numFmtId="3" fontId="0" fillId="0" borderId="26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 horizontal="right"/>
    </xf>
    <xf numFmtId="0" fontId="20" fillId="0" borderId="37" xfId="57" applyFont="1" applyFill="1" applyBorder="1">
      <alignment/>
      <protection/>
    </xf>
    <xf numFmtId="0" fontId="23" fillId="0" borderId="16" xfId="0" applyFont="1" applyBorder="1" applyAlignment="1">
      <alignment/>
    </xf>
    <xf numFmtId="0" fontId="20" fillId="0" borderId="36" xfId="57" applyFont="1" applyFill="1" applyBorder="1">
      <alignment/>
      <protection/>
    </xf>
    <xf numFmtId="3" fontId="20" fillId="0" borderId="15" xfId="57" applyNumberFormat="1" applyFont="1" applyFill="1" applyBorder="1">
      <alignment/>
      <protection/>
    </xf>
    <xf numFmtId="3" fontId="20" fillId="0" borderId="34" xfId="57" applyNumberFormat="1" applyFont="1" applyFill="1" applyBorder="1">
      <alignment/>
      <protection/>
    </xf>
    <xf numFmtId="3" fontId="29" fillId="18" borderId="0" xfId="56" applyNumberFormat="1" applyFont="1" applyFill="1" applyBorder="1" applyAlignment="1">
      <alignment vertical="center" wrapText="1"/>
      <protection/>
    </xf>
    <xf numFmtId="3" fontId="29" fillId="18" borderId="0" xfId="56" applyNumberFormat="1" applyFont="1" applyFill="1" applyBorder="1" applyAlignment="1">
      <alignment horizontal="right" vertical="center" wrapText="1"/>
      <protection/>
    </xf>
    <xf numFmtId="3" fontId="29" fillId="0" borderId="0" xfId="56" applyNumberFormat="1" applyFont="1">
      <alignment/>
      <protection/>
    </xf>
    <xf numFmtId="3" fontId="33" fillId="18" borderId="0" xfId="0" applyNumberFormat="1" applyFont="1" applyFill="1" applyBorder="1" applyAlignment="1">
      <alignment vertical="center" wrapText="1"/>
    </xf>
    <xf numFmtId="3" fontId="0" fillId="0" borderId="18" xfId="0" applyNumberFormat="1" applyFill="1" applyBorder="1" applyAlignment="1">
      <alignment/>
    </xf>
    <xf numFmtId="3" fontId="0" fillId="0" borderId="40" xfId="0" applyNumberFormat="1" applyBorder="1" applyAlignment="1">
      <alignment/>
    </xf>
    <xf numFmtId="3" fontId="23" fillId="16" borderId="29" xfId="0" applyNumberFormat="1" applyFont="1" applyFill="1" applyBorder="1" applyAlignment="1">
      <alignment horizontal="right"/>
    </xf>
    <xf numFmtId="3" fontId="20" fillId="16" borderId="41" xfId="57" applyNumberFormat="1" applyFont="1" applyFill="1" applyBorder="1" applyAlignment="1">
      <alignment horizontal="center"/>
      <protection/>
    </xf>
    <xf numFmtId="3" fontId="9" fillId="16" borderId="0" xfId="57" applyNumberFormat="1" applyFill="1" applyBorder="1">
      <alignment/>
      <protection/>
    </xf>
    <xf numFmtId="3" fontId="0" fillId="0" borderId="0" xfId="0" applyNumberFormat="1" applyBorder="1" applyAlignment="1">
      <alignment/>
    </xf>
    <xf numFmtId="3" fontId="9" fillId="16" borderId="42" xfId="57" applyNumberFormat="1" applyFill="1" applyBorder="1">
      <alignment/>
      <protection/>
    </xf>
    <xf numFmtId="3" fontId="24" fillId="0" borderId="0" xfId="0" applyNumberFormat="1" applyFont="1" applyAlignment="1">
      <alignment/>
    </xf>
    <xf numFmtId="3" fontId="23" fillId="0" borderId="0" xfId="0" applyNumberFormat="1" applyFont="1" applyAlignment="1">
      <alignment horizontal="right"/>
    </xf>
    <xf numFmtId="3" fontId="23" fillId="16" borderId="43" xfId="0" applyNumberFormat="1" applyFont="1" applyFill="1" applyBorder="1" applyAlignment="1">
      <alignment horizontal="right"/>
    </xf>
    <xf numFmtId="3" fontId="23" fillId="16" borderId="22" xfId="0" applyNumberFormat="1" applyFont="1" applyFill="1" applyBorder="1" applyAlignment="1">
      <alignment horizontal="right"/>
    </xf>
    <xf numFmtId="3" fontId="25" fillId="16" borderId="39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20" fillId="16" borderId="17" xfId="57" applyFont="1" applyFill="1" applyBorder="1" applyAlignment="1">
      <alignment horizontal="center" wrapText="1"/>
      <protection/>
    </xf>
    <xf numFmtId="3" fontId="20" fillId="16" borderId="44" xfId="57" applyNumberFormat="1" applyFont="1" applyFill="1" applyBorder="1" applyAlignment="1">
      <alignment horizontal="center" wrapText="1"/>
      <protection/>
    </xf>
    <xf numFmtId="0" fontId="23" fillId="0" borderId="10" xfId="0" applyFont="1" applyFill="1" applyBorder="1" applyAlignment="1">
      <alignment/>
    </xf>
    <xf numFmtId="3" fontId="0" fillId="16" borderId="25" xfId="0" applyNumberFormat="1" applyFont="1" applyFill="1" applyBorder="1" applyAlignment="1">
      <alignment horizontal="center"/>
    </xf>
    <xf numFmtId="3" fontId="0" fillId="16" borderId="45" xfId="0" applyNumberFormat="1" applyFont="1" applyFill="1" applyBorder="1" applyAlignment="1">
      <alignment horizontal="right"/>
    </xf>
    <xf numFmtId="0" fontId="9" fillId="16" borderId="46" xfId="57" applyFill="1" applyBorder="1">
      <alignment/>
      <protection/>
    </xf>
    <xf numFmtId="3" fontId="20" fillId="16" borderId="42" xfId="57" applyNumberFormat="1" applyFont="1" applyFill="1" applyBorder="1">
      <alignment/>
      <protection/>
    </xf>
    <xf numFmtId="181" fontId="0" fillId="16" borderId="25" xfId="0" applyNumberFormat="1" applyFont="1" applyFill="1" applyBorder="1" applyAlignment="1">
      <alignment horizontal="center"/>
    </xf>
    <xf numFmtId="0" fontId="9" fillId="16" borderId="47" xfId="57" applyFill="1" applyBorder="1" applyAlignment="1">
      <alignment horizontal="center"/>
      <protection/>
    </xf>
    <xf numFmtId="4" fontId="0" fillId="16" borderId="26" xfId="0" applyNumberFormat="1" applyFont="1" applyFill="1" applyBorder="1" applyAlignment="1">
      <alignment/>
    </xf>
    <xf numFmtId="3" fontId="23" fillId="16" borderId="25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wrapText="1"/>
    </xf>
    <xf numFmtId="0" fontId="9" fillId="0" borderId="10" xfId="57" applyFont="1" applyFill="1" applyBorder="1" applyAlignment="1">
      <alignment wrapText="1"/>
      <protection/>
    </xf>
    <xf numFmtId="3" fontId="28" fillId="16" borderId="48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0" fillId="0" borderId="16" xfId="0" applyFont="1" applyBorder="1" applyAlignment="1">
      <alignment/>
    </xf>
    <xf numFmtId="0" fontId="9" fillId="0" borderId="49" xfId="57" applyFont="1" applyFill="1" applyBorder="1" applyAlignment="1">
      <alignment wrapText="1"/>
      <protection/>
    </xf>
    <xf numFmtId="0" fontId="9" fillId="0" borderId="26" xfId="57" applyFont="1" applyFill="1" applyBorder="1">
      <alignment/>
      <protection/>
    </xf>
    <xf numFmtId="3" fontId="9" fillId="0" borderId="48" xfId="57" applyNumberFormat="1" applyFont="1" applyFill="1" applyBorder="1">
      <alignment/>
      <protection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16" borderId="43" xfId="0" applyNumberFormat="1" applyFont="1" applyFill="1" applyBorder="1" applyAlignment="1">
      <alignment horizontal="right"/>
    </xf>
    <xf numFmtId="0" fontId="24" fillId="0" borderId="50" xfId="0" applyFont="1" applyFill="1" applyBorder="1" applyAlignment="1">
      <alignment/>
    </xf>
    <xf numFmtId="3" fontId="23" fillId="0" borderId="51" xfId="0" applyNumberFormat="1" applyFont="1" applyFill="1" applyBorder="1" applyAlignment="1">
      <alignment/>
    </xf>
    <xf numFmtId="3" fontId="23" fillId="0" borderId="20" xfId="0" applyNumberFormat="1" applyFont="1" applyFill="1" applyBorder="1" applyAlignment="1">
      <alignment horizontal="right"/>
    </xf>
    <xf numFmtId="3" fontId="24" fillId="0" borderId="0" xfId="0" applyNumberFormat="1" applyFont="1" applyFill="1" applyAlignment="1">
      <alignment/>
    </xf>
    <xf numFmtId="0" fontId="24" fillId="0" borderId="52" xfId="0" applyFont="1" applyFill="1" applyBorder="1" applyAlignment="1">
      <alignment/>
    </xf>
    <xf numFmtId="0" fontId="24" fillId="0" borderId="53" xfId="0" applyFont="1" applyFill="1" applyBorder="1" applyAlignment="1">
      <alignment/>
    </xf>
    <xf numFmtId="3" fontId="23" fillId="7" borderId="0" xfId="0" applyNumberFormat="1" applyFont="1" applyFill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0" fillId="16" borderId="42" xfId="57" applyNumberFormat="1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56" xfId="0" applyFill="1" applyBorder="1" applyAlignment="1">
      <alignment/>
    </xf>
    <xf numFmtId="3" fontId="0" fillId="0" borderId="0" xfId="0" applyNumberFormat="1" applyAlignment="1">
      <alignment horizontal="right"/>
    </xf>
    <xf numFmtId="0" fontId="20" fillId="16" borderId="24" xfId="57" applyFont="1" applyFill="1" applyBorder="1" applyAlignment="1">
      <alignment horizontal="center" wrapText="1"/>
      <protection/>
    </xf>
    <xf numFmtId="0" fontId="24" fillId="0" borderId="26" xfId="0" applyFont="1" applyFill="1" applyBorder="1" applyAlignment="1">
      <alignment/>
    </xf>
    <xf numFmtId="3" fontId="23" fillId="0" borderId="26" xfId="0" applyNumberFormat="1" applyFont="1" applyFill="1" applyBorder="1" applyAlignment="1">
      <alignment/>
    </xf>
    <xf numFmtId="3" fontId="23" fillId="0" borderId="45" xfId="0" applyNumberFormat="1" applyFont="1" applyFill="1" applyBorder="1" applyAlignment="1">
      <alignment horizontal="right"/>
    </xf>
    <xf numFmtId="0" fontId="24" fillId="0" borderId="57" xfId="0" applyFont="1" applyFill="1" applyBorder="1" applyAlignment="1">
      <alignment/>
    </xf>
    <xf numFmtId="3" fontId="23" fillId="0" borderId="57" xfId="0" applyNumberFormat="1" applyFont="1" applyFill="1" applyBorder="1" applyAlignment="1">
      <alignment/>
    </xf>
    <xf numFmtId="3" fontId="23" fillId="0" borderId="58" xfId="0" applyNumberFormat="1" applyFont="1" applyFill="1" applyBorder="1" applyAlignment="1">
      <alignment horizontal="right"/>
    </xf>
    <xf numFmtId="0" fontId="24" fillId="0" borderId="15" xfId="0" applyFont="1" applyFill="1" applyBorder="1" applyAlignment="1">
      <alignment/>
    </xf>
    <xf numFmtId="3" fontId="23" fillId="0" borderId="15" xfId="0" applyNumberFormat="1" applyFont="1" applyFill="1" applyBorder="1" applyAlignment="1">
      <alignment/>
    </xf>
    <xf numFmtId="3" fontId="23" fillId="0" borderId="23" xfId="0" applyNumberFormat="1" applyFont="1" applyFill="1" applyBorder="1" applyAlignment="1">
      <alignment horizontal="right"/>
    </xf>
    <xf numFmtId="3" fontId="23" fillId="0" borderId="55" xfId="0" applyNumberFormat="1" applyFont="1" applyFill="1" applyBorder="1" applyAlignment="1">
      <alignment horizontal="right"/>
    </xf>
    <xf numFmtId="3" fontId="35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0" fontId="23" fillId="0" borderId="52" xfId="0" applyFont="1" applyFill="1" applyBorder="1" applyAlignment="1">
      <alignment/>
    </xf>
    <xf numFmtId="0" fontId="23" fillId="0" borderId="2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49" fontId="31" fillId="18" borderId="0" xfId="0" applyNumberFormat="1" applyFont="1" applyFill="1" applyBorder="1" applyAlignment="1">
      <alignment horizontal="center" vertical="center"/>
    </xf>
    <xf numFmtId="0" fontId="29" fillId="18" borderId="0" xfId="56" applyFont="1" applyFill="1" applyBorder="1" applyAlignment="1">
      <alignment horizontal="right" vertical="center" wrapText="1"/>
      <protection/>
    </xf>
    <xf numFmtId="49" fontId="33" fillId="18" borderId="59" xfId="0" applyNumberFormat="1" applyFont="1" applyFill="1" applyBorder="1" applyAlignment="1">
      <alignment horizontal="center" vertical="center" wrapText="1"/>
    </xf>
    <xf numFmtId="0" fontId="20" fillId="16" borderId="57" xfId="57" applyFont="1" applyFill="1" applyBorder="1" applyAlignment="1">
      <alignment horizontal="center"/>
      <protection/>
    </xf>
    <xf numFmtId="0" fontId="20" fillId="16" borderId="58" xfId="57" applyFont="1" applyFill="1" applyBorder="1" applyAlignment="1">
      <alignment horizontal="center"/>
      <protection/>
    </xf>
    <xf numFmtId="0" fontId="20" fillId="16" borderId="24" xfId="57" applyFont="1" applyFill="1" applyBorder="1" applyAlignment="1">
      <alignment horizontal="center"/>
      <protection/>
    </xf>
    <xf numFmtId="0" fontId="20" fillId="16" borderId="60" xfId="57" applyFont="1" applyFill="1" applyBorder="1" applyAlignment="1">
      <alignment horizontal="center"/>
      <protection/>
    </xf>
    <xf numFmtId="0" fontId="20" fillId="0" borderId="24" xfId="57" applyFont="1" applyBorder="1" applyAlignment="1">
      <alignment horizontal="center"/>
      <protection/>
    </xf>
    <xf numFmtId="0" fontId="20" fillId="0" borderId="60" xfId="57" applyFont="1" applyBorder="1" applyAlignment="1">
      <alignment horizontal="center"/>
      <protection/>
    </xf>
    <xf numFmtId="0" fontId="20" fillId="0" borderId="57" xfId="57" applyFont="1" applyBorder="1" applyAlignment="1">
      <alignment horizontal="center"/>
      <protection/>
    </xf>
    <xf numFmtId="0" fontId="20" fillId="0" borderId="58" xfId="57" applyFont="1" applyBorder="1" applyAlignment="1">
      <alignment horizontal="center"/>
      <protection/>
    </xf>
    <xf numFmtId="0" fontId="20" fillId="16" borderId="15" xfId="57" applyFont="1" applyFill="1" applyBorder="1" applyAlignment="1">
      <alignment horizontal="center"/>
      <protection/>
    </xf>
    <xf numFmtId="0" fontId="20" fillId="16" borderId="23" xfId="57" applyFont="1" applyFill="1" applyBorder="1" applyAlignment="1">
      <alignment horizontal="center"/>
      <protection/>
    </xf>
    <xf numFmtId="0" fontId="23" fillId="0" borderId="27" xfId="0" applyFont="1" applyFill="1" applyBorder="1" applyAlignment="1">
      <alignment wrapText="1"/>
    </xf>
    <xf numFmtId="0" fontId="0" fillId="0" borderId="27" xfId="0" applyBorder="1" applyAlignment="1">
      <alignment/>
    </xf>
    <xf numFmtId="0" fontId="0" fillId="0" borderId="42" xfId="0" applyBorder="1" applyAlignment="1">
      <alignment/>
    </xf>
    <xf numFmtId="0" fontId="24" fillId="0" borderId="27" xfId="0" applyFont="1" applyFill="1" applyBorder="1" applyAlignment="1">
      <alignment/>
    </xf>
    <xf numFmtId="3" fontId="23" fillId="0" borderId="28" xfId="0" applyNumberFormat="1" applyFont="1" applyFill="1" applyBorder="1" applyAlignment="1">
      <alignment wrapText="1"/>
    </xf>
    <xf numFmtId="0" fontId="0" fillId="0" borderId="61" xfId="0" applyFont="1" applyFill="1" applyBorder="1" applyAlignment="1">
      <alignment/>
    </xf>
    <xf numFmtId="0" fontId="23" fillId="0" borderId="62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62" xfId="0" applyFont="1" applyFill="1" applyBorder="1" applyAlignment="1">
      <alignment horizontal="left"/>
    </xf>
    <xf numFmtId="0" fontId="0" fillId="0" borderId="63" xfId="0" applyFont="1" applyFill="1" applyBorder="1" applyAlignment="1">
      <alignment horizontal="left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öltségvetés" xfId="56"/>
    <cellStyle name="Normál_Munka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tabSelected="1" view="pageBreakPreview" zoomScale="60" workbookViewId="0" topLeftCell="A1">
      <selection activeCell="P66" sqref="P66"/>
    </sheetView>
  </sheetViews>
  <sheetFormatPr defaultColWidth="9.140625" defaultRowHeight="12.75"/>
  <cols>
    <col min="1" max="1" width="9.00390625" style="0" customWidth="1"/>
    <col min="2" max="2" width="43.421875" style="1" customWidth="1"/>
    <col min="3" max="3" width="11.57421875" style="1" customWidth="1"/>
    <col min="4" max="4" width="8.8515625" style="1" customWidth="1"/>
    <col min="5" max="5" width="11.421875" style="9" customWidth="1"/>
    <col min="6" max="6" width="11.8515625" style="3" customWidth="1"/>
    <col min="7" max="7" width="10.140625" style="3" bestFit="1" customWidth="1"/>
    <col min="8" max="8" width="12.8515625" style="3" hidden="1" customWidth="1"/>
    <col min="9" max="9" width="12.7109375" style="3" hidden="1" customWidth="1"/>
    <col min="10" max="10" width="0" style="0" hidden="1" customWidth="1"/>
  </cols>
  <sheetData>
    <row r="1" spans="1:9" s="60" customFormat="1" ht="21.75" customHeight="1">
      <c r="A1" s="152" t="s">
        <v>98</v>
      </c>
      <c r="B1" s="152"/>
      <c r="C1" s="152"/>
      <c r="D1" s="152"/>
      <c r="E1" s="152"/>
      <c r="F1" s="152"/>
      <c r="G1" s="80"/>
      <c r="H1" s="80"/>
      <c r="I1" s="80"/>
    </row>
    <row r="2" spans="1:9" s="60" customFormat="1" ht="21.75" customHeight="1">
      <c r="A2" s="63"/>
      <c r="B2" s="63"/>
      <c r="C2" s="63"/>
      <c r="D2" s="63"/>
      <c r="E2" s="81"/>
      <c r="F2" s="81"/>
      <c r="G2" s="80"/>
      <c r="H2" s="80"/>
      <c r="I2" s="80"/>
    </row>
    <row r="3" spans="1:9" s="61" customFormat="1" ht="12.75" customHeight="1">
      <c r="A3" s="151" t="s">
        <v>31</v>
      </c>
      <c r="B3" s="151"/>
      <c r="C3" s="151"/>
      <c r="D3" s="151"/>
      <c r="E3" s="151"/>
      <c r="F3" s="151"/>
      <c r="G3" s="151"/>
      <c r="H3" s="82"/>
      <c r="I3" s="82"/>
    </row>
    <row r="4" spans="1:9" s="62" customFormat="1" ht="21" customHeight="1" thickBot="1">
      <c r="A4" s="153" t="s">
        <v>50</v>
      </c>
      <c r="B4" s="153"/>
      <c r="C4" s="153"/>
      <c r="D4" s="153"/>
      <c r="E4" s="153"/>
      <c r="F4" s="153"/>
      <c r="G4" s="83"/>
      <c r="H4" s="82"/>
      <c r="I4" s="82"/>
    </row>
    <row r="5" spans="1:6" ht="13.5" thickBot="1">
      <c r="A5" s="27" t="s">
        <v>9</v>
      </c>
      <c r="B5" s="25" t="s">
        <v>11</v>
      </c>
      <c r="C5" s="55"/>
      <c r="D5" s="55"/>
      <c r="E5" s="84"/>
      <c r="F5" s="85"/>
    </row>
    <row r="6" spans="1:6" ht="12.75">
      <c r="A6" s="30" t="s">
        <v>8</v>
      </c>
      <c r="B6" s="20" t="s">
        <v>13</v>
      </c>
      <c r="C6" s="158" t="s">
        <v>14</v>
      </c>
      <c r="D6" s="158"/>
      <c r="E6" s="158"/>
      <c r="F6" s="159"/>
    </row>
    <row r="7" spans="1:6" ht="13.5" thickBot="1">
      <c r="A7" s="28" t="s">
        <v>7</v>
      </c>
      <c r="B7" s="29"/>
      <c r="C7" s="160" t="s">
        <v>40</v>
      </c>
      <c r="D7" s="160"/>
      <c r="E7" s="160"/>
      <c r="F7" s="161"/>
    </row>
    <row r="8" spans="1:6" ht="25.5">
      <c r="A8" s="19"/>
      <c r="B8" s="14"/>
      <c r="C8" s="97" t="s">
        <v>47</v>
      </c>
      <c r="D8" s="34" t="s">
        <v>48</v>
      </c>
      <c r="E8" s="87" t="s">
        <v>16</v>
      </c>
      <c r="F8" s="98" t="s">
        <v>49</v>
      </c>
    </row>
    <row r="9" spans="1:6" ht="12.75">
      <c r="A9" s="19"/>
      <c r="B9" s="99" t="s">
        <v>43</v>
      </c>
      <c r="C9" s="35"/>
      <c r="D9" s="36"/>
      <c r="E9" s="33"/>
      <c r="F9" s="93"/>
    </row>
    <row r="10" spans="1:6" ht="12.75">
      <c r="A10" s="19" t="s">
        <v>45</v>
      </c>
      <c r="B10" s="7" t="s">
        <v>42</v>
      </c>
      <c r="C10" s="100" t="s">
        <v>15</v>
      </c>
      <c r="D10" s="36">
        <v>9</v>
      </c>
      <c r="E10" s="33">
        <v>2832000</v>
      </c>
      <c r="F10" s="93">
        <f>SUM(D10*E10/12*8)</f>
        <v>16992000</v>
      </c>
    </row>
    <row r="11" spans="1:6" ht="25.5">
      <c r="A11" s="19" t="s">
        <v>44</v>
      </c>
      <c r="B11" s="96" t="s">
        <v>46</v>
      </c>
      <c r="C11" s="100" t="s">
        <v>15</v>
      </c>
      <c r="D11" s="36">
        <v>4</v>
      </c>
      <c r="E11" s="33">
        <v>1632000</v>
      </c>
      <c r="F11" s="93">
        <f>SUM(D11*E11/12*8)</f>
        <v>4352000</v>
      </c>
    </row>
    <row r="12" spans="1:6" ht="12.75">
      <c r="A12" s="19"/>
      <c r="B12" s="99" t="s">
        <v>51</v>
      </c>
      <c r="C12" s="100"/>
      <c r="D12" s="36"/>
      <c r="E12" s="33">
        <f>C12*D12*4/12</f>
        <v>0</v>
      </c>
      <c r="F12" s="93">
        <f>ROUND(E12/1000,0)</f>
        <v>0</v>
      </c>
    </row>
    <row r="13" spans="1:6" ht="12.75">
      <c r="A13" s="19" t="s">
        <v>52</v>
      </c>
      <c r="B13" s="7" t="s">
        <v>42</v>
      </c>
      <c r="C13" s="100" t="s">
        <v>15</v>
      </c>
      <c r="D13" s="36">
        <v>9</v>
      </c>
      <c r="E13" s="33">
        <v>2832000</v>
      </c>
      <c r="F13" s="93">
        <f>SUM(D13*E13/12*4)</f>
        <v>8496000</v>
      </c>
    </row>
    <row r="14" spans="1:6" ht="25.5">
      <c r="A14" s="19" t="s">
        <v>53</v>
      </c>
      <c r="B14" s="96" t="s">
        <v>46</v>
      </c>
      <c r="C14" s="100" t="s">
        <v>15</v>
      </c>
      <c r="D14" s="36">
        <v>8</v>
      </c>
      <c r="E14" s="33">
        <v>1632000</v>
      </c>
      <c r="F14" s="93">
        <f>SUM(D14*E14/12*4)</f>
        <v>4352000</v>
      </c>
    </row>
    <row r="15" spans="1:6" ht="12.75">
      <c r="A15" s="19"/>
      <c r="B15" s="99" t="s">
        <v>43</v>
      </c>
      <c r="C15" s="100"/>
      <c r="D15" s="36"/>
      <c r="E15" s="33"/>
      <c r="F15" s="93"/>
    </row>
    <row r="16" spans="1:6" ht="25.5" customHeight="1">
      <c r="A16" s="19" t="s">
        <v>54</v>
      </c>
      <c r="B16" s="96" t="s">
        <v>55</v>
      </c>
      <c r="C16" s="100" t="s">
        <v>15</v>
      </c>
      <c r="D16" s="36">
        <v>100</v>
      </c>
      <c r="E16" s="33">
        <v>54000</v>
      </c>
      <c r="F16" s="93">
        <f>SUM(D16*E16/12*8)</f>
        <v>3600000</v>
      </c>
    </row>
    <row r="17" spans="1:6" ht="12.75">
      <c r="A17" s="19"/>
      <c r="B17" s="99" t="s">
        <v>51</v>
      </c>
      <c r="C17" s="100"/>
      <c r="D17" s="36"/>
      <c r="E17" s="33"/>
      <c r="F17" s="93"/>
    </row>
    <row r="18" spans="1:6" ht="25.5">
      <c r="A18" s="19" t="s">
        <v>56</v>
      </c>
      <c r="B18" s="96" t="s">
        <v>55</v>
      </c>
      <c r="C18" s="100" t="s">
        <v>15</v>
      </c>
      <c r="D18" s="36">
        <v>103</v>
      </c>
      <c r="E18" s="33">
        <v>54000</v>
      </c>
      <c r="F18" s="93">
        <f>SUM(D18*E18/12*4)</f>
        <v>1854000</v>
      </c>
    </row>
    <row r="19" spans="1:6" ht="12.75">
      <c r="A19" s="19"/>
      <c r="B19" s="99" t="s">
        <v>60</v>
      </c>
      <c r="C19" s="100"/>
      <c r="D19" s="36"/>
      <c r="E19" s="33"/>
      <c r="F19" s="93"/>
    </row>
    <row r="20" spans="1:6" ht="12.75">
      <c r="A20" s="19"/>
      <c r="B20" s="99" t="s">
        <v>58</v>
      </c>
      <c r="C20" s="100"/>
      <c r="D20" s="36"/>
      <c r="E20" s="33"/>
      <c r="F20" s="93"/>
    </row>
    <row r="21" spans="1:6" ht="12.75">
      <c r="A21" s="19" t="s">
        <v>57</v>
      </c>
      <c r="B21" s="7" t="s">
        <v>59</v>
      </c>
      <c r="C21" s="100" t="s">
        <v>15</v>
      </c>
      <c r="D21" s="36">
        <v>36</v>
      </c>
      <c r="E21" s="37">
        <v>102000</v>
      </c>
      <c r="F21" s="93">
        <f>SUM(D21*E21)</f>
        <v>3672000</v>
      </c>
    </row>
    <row r="22" spans="1:6" ht="13.5" thickBot="1">
      <c r="A22" s="56"/>
      <c r="B22" s="68"/>
      <c r="C22" s="100"/>
      <c r="D22" s="50"/>
      <c r="E22" s="69"/>
      <c r="F22" s="93"/>
    </row>
    <row r="23" spans="1:8" ht="13.5" thickBot="1">
      <c r="A23" s="65"/>
      <c r="B23" s="15" t="s">
        <v>28</v>
      </c>
      <c r="C23" s="38"/>
      <c r="D23" s="102"/>
      <c r="E23" s="39"/>
      <c r="F23" s="42">
        <f>SUM(F9:F22)</f>
        <v>43318000</v>
      </c>
      <c r="H23" s="3">
        <f>SUM(F10:F22)</f>
        <v>43318000</v>
      </c>
    </row>
    <row r="24" spans="2:9" s="67" customFormat="1" ht="13.5" thickBot="1">
      <c r="B24" s="21"/>
      <c r="C24" s="57"/>
      <c r="D24" s="57"/>
      <c r="E24" s="88"/>
      <c r="F24" s="88"/>
      <c r="G24" s="89"/>
      <c r="H24" s="89"/>
      <c r="I24" s="89"/>
    </row>
    <row r="25" spans="1:6" ht="13.5" thickBot="1">
      <c r="A25" s="65"/>
      <c r="B25" s="66" t="s">
        <v>10</v>
      </c>
      <c r="C25" s="38"/>
      <c r="D25" s="38"/>
      <c r="E25" s="47"/>
      <c r="F25" s="90"/>
    </row>
    <row r="26" spans="1:6" ht="12.75">
      <c r="A26" s="19"/>
      <c r="B26" s="64" t="s">
        <v>13</v>
      </c>
      <c r="C26" s="162" t="s">
        <v>14</v>
      </c>
      <c r="D26" s="162"/>
      <c r="E26" s="162"/>
      <c r="F26" s="163"/>
    </row>
    <row r="27" spans="1:6" ht="13.5" thickBot="1">
      <c r="A27" s="19"/>
      <c r="B27" s="13"/>
      <c r="C27" s="154" t="s">
        <v>41</v>
      </c>
      <c r="D27" s="154"/>
      <c r="E27" s="154"/>
      <c r="F27" s="155"/>
    </row>
    <row r="28" spans="1:6" ht="25.5">
      <c r="A28" s="19"/>
      <c r="B28" s="14"/>
      <c r="C28" s="97" t="s">
        <v>47</v>
      </c>
      <c r="D28" s="34" t="s">
        <v>48</v>
      </c>
      <c r="E28" s="87" t="s">
        <v>16</v>
      </c>
      <c r="F28" s="98" t="s">
        <v>49</v>
      </c>
    </row>
    <row r="29" spans="1:6" ht="12.75">
      <c r="A29" s="19"/>
      <c r="B29" s="7"/>
      <c r="C29" s="35"/>
      <c r="D29" s="36"/>
      <c r="E29" s="33"/>
      <c r="F29" s="93"/>
    </row>
    <row r="30" spans="1:6" ht="12.75">
      <c r="A30" s="19"/>
      <c r="B30" s="99" t="s">
        <v>60</v>
      </c>
      <c r="C30" s="100"/>
      <c r="D30" s="36"/>
      <c r="E30" s="33"/>
      <c r="F30" s="93"/>
    </row>
    <row r="31" spans="1:6" ht="12.75">
      <c r="A31" s="19"/>
      <c r="B31" s="99" t="s">
        <v>58</v>
      </c>
      <c r="C31" s="100"/>
      <c r="D31" s="36"/>
      <c r="E31" s="33"/>
      <c r="F31" s="93"/>
    </row>
    <row r="32" spans="1:8" ht="12.75">
      <c r="A32" s="56" t="s">
        <v>61</v>
      </c>
      <c r="B32" s="68" t="s">
        <v>62</v>
      </c>
      <c r="C32" s="100" t="s">
        <v>15</v>
      </c>
      <c r="D32" s="50">
        <v>79</v>
      </c>
      <c r="E32" s="101">
        <v>102000</v>
      </c>
      <c r="F32" s="93">
        <f>SUM(D32*E32)</f>
        <v>8058000</v>
      </c>
      <c r="H32" s="3">
        <f>SUM(H23+F32)</f>
        <v>51376000</v>
      </c>
    </row>
    <row r="33" spans="1:6" ht="13.5" thickBot="1">
      <c r="A33" s="56"/>
      <c r="B33" s="68"/>
      <c r="C33" s="50"/>
      <c r="D33" s="50"/>
      <c r="E33" s="69"/>
      <c r="F33" s="94"/>
    </row>
    <row r="34" spans="1:6" ht="13.5" thickBot="1">
      <c r="A34" s="65"/>
      <c r="B34" s="75" t="s">
        <v>28</v>
      </c>
      <c r="C34" s="102"/>
      <c r="D34" s="102"/>
      <c r="E34" s="103"/>
      <c r="F34" s="86">
        <f>SUM(F32:F33)</f>
        <v>8058000</v>
      </c>
    </row>
    <row r="35" spans="2:9" s="67" customFormat="1" ht="13.5" thickBot="1">
      <c r="B35" s="21"/>
      <c r="C35" s="57"/>
      <c r="D35" s="57"/>
      <c r="E35" s="88"/>
      <c r="F35" s="88"/>
      <c r="G35" s="3"/>
      <c r="H35" s="89"/>
      <c r="I35" s="89"/>
    </row>
    <row r="36" spans="1:6" ht="13.5" thickBot="1">
      <c r="A36" s="65"/>
      <c r="B36" s="66" t="s">
        <v>63</v>
      </c>
      <c r="C36" s="38"/>
      <c r="D36" s="38"/>
      <c r="E36" s="47"/>
      <c r="F36" s="90"/>
    </row>
    <row r="37" spans="1:6" ht="12.75">
      <c r="A37" s="19"/>
      <c r="B37" s="64" t="s">
        <v>13</v>
      </c>
      <c r="C37" s="162" t="s">
        <v>14</v>
      </c>
      <c r="D37" s="162"/>
      <c r="E37" s="162"/>
      <c r="F37" s="163"/>
    </row>
    <row r="38" spans="1:6" ht="13.5" thickBot="1">
      <c r="A38" s="19"/>
      <c r="B38" s="13"/>
      <c r="C38" s="154" t="s">
        <v>41</v>
      </c>
      <c r="D38" s="154"/>
      <c r="E38" s="154"/>
      <c r="F38" s="155"/>
    </row>
    <row r="39" spans="1:6" ht="25.5">
      <c r="A39" s="19"/>
      <c r="B39" s="14"/>
      <c r="C39" s="97" t="s">
        <v>47</v>
      </c>
      <c r="D39" s="34" t="s">
        <v>48</v>
      </c>
      <c r="E39" s="87" t="s">
        <v>16</v>
      </c>
      <c r="F39" s="98" t="s">
        <v>49</v>
      </c>
    </row>
    <row r="40" spans="1:6" ht="12.75">
      <c r="A40" s="19" t="s">
        <v>64</v>
      </c>
      <c r="B40" s="2" t="s">
        <v>65</v>
      </c>
      <c r="C40" s="100" t="s">
        <v>15</v>
      </c>
      <c r="D40" s="43">
        <v>3503</v>
      </c>
      <c r="E40" s="33">
        <v>1000</v>
      </c>
      <c r="F40" s="93">
        <f>SUM(D40*E40)</f>
        <v>3503000</v>
      </c>
    </row>
    <row r="41" spans="1:9" ht="12.75">
      <c r="A41" s="19" t="s">
        <v>66</v>
      </c>
      <c r="B41" s="2" t="s">
        <v>67</v>
      </c>
      <c r="C41" s="100"/>
      <c r="D41" s="43"/>
      <c r="E41" s="33"/>
      <c r="F41" s="93"/>
      <c r="I41" s="3">
        <v>1383685</v>
      </c>
    </row>
    <row r="42" spans="1:9" ht="12.75">
      <c r="A42" s="19" t="s">
        <v>68</v>
      </c>
      <c r="B42" s="8" t="s">
        <v>0</v>
      </c>
      <c r="C42" s="100" t="s">
        <v>15</v>
      </c>
      <c r="D42" s="104">
        <v>0.7006</v>
      </c>
      <c r="E42" s="33">
        <v>1975000</v>
      </c>
      <c r="F42" s="93">
        <f>SUM(D42*E42)</f>
        <v>1383685</v>
      </c>
      <c r="I42" s="3">
        <v>0.7006</v>
      </c>
    </row>
    <row r="43" spans="1:9" ht="12.75">
      <c r="A43" s="19" t="s">
        <v>69</v>
      </c>
      <c r="B43" s="7" t="s">
        <v>86</v>
      </c>
      <c r="C43" s="100" t="s">
        <v>15</v>
      </c>
      <c r="D43" s="104">
        <v>0.7006</v>
      </c>
      <c r="E43" s="33">
        <v>1975000</v>
      </c>
      <c r="F43" s="93">
        <f>SUM(D43*E43)</f>
        <v>1383685</v>
      </c>
      <c r="H43" s="3">
        <f>SUM(F42:F43)</f>
        <v>2767370</v>
      </c>
      <c r="I43" s="3">
        <f>SUM(I41/I42)</f>
        <v>1975000</v>
      </c>
    </row>
    <row r="44" spans="1:6" ht="13.5" thickBot="1">
      <c r="A44" s="19"/>
      <c r="B44" s="32"/>
      <c r="C44" s="105"/>
      <c r="D44" s="44"/>
      <c r="E44" s="45"/>
      <c r="F44" s="46"/>
    </row>
    <row r="45" spans="1:6" ht="13.5" thickBot="1">
      <c r="A45" s="59"/>
      <c r="B45" s="75" t="s">
        <v>28</v>
      </c>
      <c r="C45" s="41"/>
      <c r="D45" s="102"/>
      <c r="E45" s="47"/>
      <c r="F45" s="48">
        <f>SUM(F40:F43)</f>
        <v>6270370</v>
      </c>
    </row>
    <row r="46" spans="1:6" ht="13.5" thickBot="1">
      <c r="A46" s="59"/>
      <c r="B46" s="66"/>
      <c r="C46" s="38"/>
      <c r="D46" s="38"/>
      <c r="E46" s="47"/>
      <c r="F46" s="128"/>
    </row>
    <row r="47" spans="1:6" ht="13.5" thickBot="1">
      <c r="A47" s="129"/>
      <c r="B47" s="164" t="s">
        <v>70</v>
      </c>
      <c r="C47" s="165"/>
      <c r="D47" s="165"/>
      <c r="E47" s="165"/>
      <c r="F47" s="166"/>
    </row>
    <row r="48" spans="1:6" ht="12.75">
      <c r="A48" s="19"/>
      <c r="B48" s="72" t="s">
        <v>13</v>
      </c>
      <c r="C48" s="156" t="s">
        <v>14</v>
      </c>
      <c r="D48" s="156"/>
      <c r="E48" s="156"/>
      <c r="F48" s="157"/>
    </row>
    <row r="49" spans="1:6" ht="13.5" thickBot="1">
      <c r="A49" s="19"/>
      <c r="B49" s="13"/>
      <c r="C49" s="154" t="s">
        <v>41</v>
      </c>
      <c r="D49" s="154"/>
      <c r="E49" s="154"/>
      <c r="F49" s="155"/>
    </row>
    <row r="50" spans="1:6" ht="26.25" thickBot="1">
      <c r="A50" s="19"/>
      <c r="B50" s="75"/>
      <c r="C50" s="132" t="s">
        <v>47</v>
      </c>
      <c r="D50" s="34" t="s">
        <v>48</v>
      </c>
      <c r="E50" s="87" t="s">
        <v>16</v>
      </c>
      <c r="F50" s="98" t="s">
        <v>49</v>
      </c>
    </row>
    <row r="51" spans="1:6" ht="12.75">
      <c r="A51" s="56"/>
      <c r="B51" s="130"/>
      <c r="C51" s="36"/>
      <c r="D51" s="40"/>
      <c r="E51" s="70"/>
      <c r="F51" s="93"/>
    </row>
    <row r="52" spans="1:6" ht="12.75">
      <c r="A52" s="56" t="s">
        <v>72</v>
      </c>
      <c r="B52" s="8" t="s">
        <v>32</v>
      </c>
      <c r="C52" s="107" t="s">
        <v>15</v>
      </c>
      <c r="D52" s="106">
        <v>8.75</v>
      </c>
      <c r="E52" s="70">
        <v>4580000</v>
      </c>
      <c r="F52" s="93">
        <f>SUM(D52*E52)</f>
        <v>40075000</v>
      </c>
    </row>
    <row r="53" spans="1:6" ht="12.75">
      <c r="A53" s="56"/>
      <c r="B53" s="31"/>
      <c r="C53" s="52"/>
      <c r="D53" s="53"/>
      <c r="E53" s="95"/>
      <c r="F53" s="54"/>
    </row>
    <row r="54" spans="1:6" ht="25.5">
      <c r="A54" s="19" t="s">
        <v>71</v>
      </c>
      <c r="B54" s="109" t="s">
        <v>73</v>
      </c>
      <c r="C54" s="52"/>
      <c r="D54" s="53"/>
      <c r="E54" s="110"/>
      <c r="F54" s="54">
        <f>SUM(E55:E58)</f>
        <v>11595915</v>
      </c>
    </row>
    <row r="55" spans="1:6" ht="25.5">
      <c r="A55" s="56" t="s">
        <v>74</v>
      </c>
      <c r="B55" s="108" t="s">
        <v>75</v>
      </c>
      <c r="C55" s="49"/>
      <c r="D55" s="40"/>
      <c r="E55" s="70">
        <v>2778173</v>
      </c>
      <c r="F55" s="93"/>
    </row>
    <row r="56" spans="1:6" ht="12.75" hidden="1">
      <c r="A56" s="56" t="s">
        <v>1</v>
      </c>
      <c r="B56" s="4" t="s">
        <v>27</v>
      </c>
      <c r="C56" s="50"/>
      <c r="D56" s="51"/>
      <c r="E56" s="71"/>
      <c r="F56" s="93"/>
    </row>
    <row r="57" spans="1:6" ht="12.75">
      <c r="A57" s="56" t="s">
        <v>76</v>
      </c>
      <c r="B57" s="8" t="s">
        <v>34</v>
      </c>
      <c r="C57" s="35"/>
      <c r="D57" s="36"/>
      <c r="E57" s="70">
        <v>6146100</v>
      </c>
      <c r="F57" s="93"/>
    </row>
    <row r="58" spans="1:6" ht="12.75">
      <c r="A58" s="56" t="s">
        <v>77</v>
      </c>
      <c r="B58" s="8" t="s">
        <v>35</v>
      </c>
      <c r="C58" s="73"/>
      <c r="D58" s="73"/>
      <c r="E58" s="74">
        <v>2671642</v>
      </c>
      <c r="F58" s="93"/>
    </row>
    <row r="59" spans="1:9" ht="25.5">
      <c r="A59" s="56" t="s">
        <v>78</v>
      </c>
      <c r="B59" s="111" t="s">
        <v>79</v>
      </c>
      <c r="C59" s="73"/>
      <c r="D59" s="73"/>
      <c r="E59" s="74"/>
      <c r="F59" s="93">
        <v>-27067760</v>
      </c>
      <c r="I59" s="3">
        <f>27067760/0.5*100</f>
        <v>5413552000</v>
      </c>
    </row>
    <row r="60" spans="1:6" ht="12.75">
      <c r="A60" s="56"/>
      <c r="B60" s="8" t="s">
        <v>80</v>
      </c>
      <c r="C60" s="73"/>
      <c r="D60" s="73"/>
      <c r="E60" s="74"/>
      <c r="F60" s="93">
        <f>SUM(F52:F59)</f>
        <v>24603155</v>
      </c>
    </row>
    <row r="61" spans="1:9" s="117" customFormat="1" ht="25.5">
      <c r="A61" s="112" t="s">
        <v>81</v>
      </c>
      <c r="B61" s="113" t="s">
        <v>82</v>
      </c>
      <c r="C61" s="73"/>
      <c r="D61" s="114"/>
      <c r="E61" s="115"/>
      <c r="F61" s="79">
        <v>9458100</v>
      </c>
      <c r="G61" s="116"/>
      <c r="H61" s="116"/>
      <c r="I61" s="116">
        <v>5413552</v>
      </c>
    </row>
    <row r="62" spans="1:14" ht="12.75">
      <c r="A62" s="76"/>
      <c r="B62" s="77"/>
      <c r="C62" s="16"/>
      <c r="D62" s="16"/>
      <c r="E62" s="78"/>
      <c r="F62" s="118"/>
      <c r="H62" s="116"/>
      <c r="I62" s="116"/>
      <c r="J62" s="117"/>
      <c r="K62" s="117"/>
      <c r="L62" s="117"/>
      <c r="M62" s="117"/>
      <c r="N62" s="117"/>
    </row>
    <row r="63" spans="1:14" s="17" customFormat="1" ht="16.5" thickBot="1">
      <c r="A63" s="124"/>
      <c r="B63" s="123" t="s">
        <v>83</v>
      </c>
      <c r="C63" s="119"/>
      <c r="D63" s="119"/>
      <c r="E63" s="120"/>
      <c r="F63" s="121">
        <f>SUM(F60:F61)</f>
        <v>34061255</v>
      </c>
      <c r="G63" s="122"/>
      <c r="H63" s="116"/>
      <c r="I63" s="116"/>
      <c r="J63" s="117"/>
      <c r="K63" s="117"/>
      <c r="L63" s="117"/>
      <c r="M63" s="117"/>
      <c r="N63" s="117"/>
    </row>
    <row r="64" spans="1:14" s="17" customFormat="1" ht="16.5" thickBot="1">
      <c r="A64" s="124"/>
      <c r="B64" s="145" t="s">
        <v>94</v>
      </c>
      <c r="C64" s="119"/>
      <c r="D64" s="119"/>
      <c r="E64" s="120"/>
      <c r="F64" s="121">
        <f>SUM(F23+F34+F45+F63)</f>
        <v>91707625</v>
      </c>
      <c r="G64" s="122"/>
      <c r="H64" s="116"/>
      <c r="I64" s="116"/>
      <c r="J64" s="117"/>
      <c r="K64" s="117"/>
      <c r="L64" s="117"/>
      <c r="M64" s="117"/>
      <c r="N64" s="117"/>
    </row>
    <row r="65" spans="1:14" s="17" customFormat="1" ht="16.5" thickBot="1">
      <c r="A65" s="167"/>
      <c r="B65" s="165"/>
      <c r="C65" s="165"/>
      <c r="D65" s="165"/>
      <c r="E65" s="165"/>
      <c r="F65" s="165"/>
      <c r="G65" s="122"/>
      <c r="H65" s="116"/>
      <c r="I65" s="116"/>
      <c r="J65" s="117"/>
      <c r="K65" s="117"/>
      <c r="L65" s="117"/>
      <c r="M65" s="117"/>
      <c r="N65" s="117"/>
    </row>
    <row r="66" spans="1:6" ht="13.5" thickBot="1">
      <c r="A66" s="129"/>
      <c r="B66" s="164" t="s">
        <v>88</v>
      </c>
      <c r="C66" s="165"/>
      <c r="D66" s="165"/>
      <c r="E66" s="165"/>
      <c r="F66" s="166"/>
    </row>
    <row r="67" spans="1:9" s="144" customFormat="1" ht="25.5">
      <c r="A67" s="169" t="s">
        <v>90</v>
      </c>
      <c r="B67" s="148" t="s">
        <v>89</v>
      </c>
      <c r="C67" s="107" t="s">
        <v>15</v>
      </c>
      <c r="D67" s="106">
        <v>3503</v>
      </c>
      <c r="E67" s="70">
        <v>1140</v>
      </c>
      <c r="F67" s="93">
        <f>SUM(D67*E67)</f>
        <v>3993420</v>
      </c>
      <c r="G67" s="143"/>
      <c r="H67" s="143"/>
      <c r="I67" s="143"/>
    </row>
    <row r="68" spans="1:9" s="17" customFormat="1" ht="15.75">
      <c r="A68" s="170"/>
      <c r="B68" s="139"/>
      <c r="C68" s="139"/>
      <c r="D68" s="139"/>
      <c r="E68" s="140"/>
      <c r="F68" s="141"/>
      <c r="G68" s="122"/>
      <c r="H68" s="122"/>
      <c r="I68" s="122"/>
    </row>
    <row r="69" spans="1:9" s="17" customFormat="1" ht="16.5" thickBot="1">
      <c r="A69" s="170"/>
      <c r="B69" s="150" t="s">
        <v>28</v>
      </c>
      <c r="C69" s="136"/>
      <c r="D69" s="136"/>
      <c r="E69" s="137"/>
      <c r="F69" s="142">
        <f>SUM(F67:F68)</f>
        <v>3993420</v>
      </c>
      <c r="G69" s="122"/>
      <c r="H69" s="122"/>
      <c r="I69" s="122"/>
    </row>
    <row r="70" spans="1:6" ht="13.5" thickBot="1">
      <c r="A70" s="171"/>
      <c r="B70" s="168" t="s">
        <v>91</v>
      </c>
      <c r="C70" s="165"/>
      <c r="D70" s="165"/>
      <c r="E70" s="165"/>
      <c r="F70" s="166"/>
    </row>
    <row r="71" spans="1:9" s="17" customFormat="1" ht="15.75">
      <c r="A71" s="172">
        <v>15</v>
      </c>
      <c r="B71" s="149" t="s">
        <v>92</v>
      </c>
      <c r="C71" s="139"/>
      <c r="D71" s="139"/>
      <c r="E71" s="140"/>
      <c r="F71" s="141">
        <v>3600</v>
      </c>
      <c r="G71" s="122"/>
      <c r="H71" s="122"/>
      <c r="I71" s="122"/>
    </row>
    <row r="72" spans="1:9" s="17" customFormat="1" ht="15.75">
      <c r="A72" s="172">
        <v>17</v>
      </c>
      <c r="B72" s="147" t="s">
        <v>93</v>
      </c>
      <c r="C72" s="133"/>
      <c r="D72" s="133"/>
      <c r="E72" s="134"/>
      <c r="F72" s="135">
        <v>336504</v>
      </c>
      <c r="G72" s="122"/>
      <c r="H72" s="122"/>
      <c r="I72" s="122"/>
    </row>
    <row r="73" spans="1:9" s="17" customFormat="1" ht="15.75">
      <c r="A73" s="172"/>
      <c r="B73" s="146" t="s">
        <v>28</v>
      </c>
      <c r="C73" s="133"/>
      <c r="D73" s="133"/>
      <c r="E73" s="134"/>
      <c r="F73" s="135">
        <f>SUM(F71:F72)</f>
        <v>340104</v>
      </c>
      <c r="G73" s="122"/>
      <c r="H73" s="122"/>
      <c r="I73" s="122"/>
    </row>
    <row r="74" spans="1:9" s="17" customFormat="1" ht="16.5" thickBot="1">
      <c r="A74" s="173"/>
      <c r="B74" s="136"/>
      <c r="C74" s="136"/>
      <c r="D74" s="136"/>
      <c r="E74" s="137"/>
      <c r="F74" s="138"/>
      <c r="G74" s="122"/>
      <c r="H74" s="122"/>
      <c r="I74" s="122"/>
    </row>
    <row r="75" spans="1:9" s="6" customFormat="1" ht="16.5" thickBot="1">
      <c r="A75" s="124"/>
      <c r="B75" s="123" t="s">
        <v>84</v>
      </c>
      <c r="C75" s="119"/>
      <c r="D75" s="119"/>
      <c r="E75" s="120"/>
      <c r="F75" s="121">
        <f>SUM(F64+F69+F73)</f>
        <v>96041149</v>
      </c>
      <c r="G75" s="91"/>
      <c r="H75" s="91"/>
      <c r="I75" s="91"/>
    </row>
    <row r="76" spans="1:6" ht="15.75">
      <c r="A76" t="s">
        <v>97</v>
      </c>
      <c r="B76" s="17"/>
      <c r="C76" s="17"/>
      <c r="D76" s="17"/>
      <c r="E76" s="18"/>
      <c r="F76" s="10"/>
    </row>
    <row r="77" spans="2:6" ht="12.75" hidden="1">
      <c r="B77" s="23" t="s">
        <v>18</v>
      </c>
      <c r="C77" s="22" t="s">
        <v>17</v>
      </c>
      <c r="E77" s="22" t="s">
        <v>2</v>
      </c>
      <c r="F77" s="92" t="s">
        <v>39</v>
      </c>
    </row>
    <row r="78" ht="12.75" hidden="1">
      <c r="C78" s="9"/>
    </row>
    <row r="79" spans="2:5" ht="12.75" hidden="1">
      <c r="B79" s="1" t="s">
        <v>19</v>
      </c>
      <c r="C79" s="9">
        <v>9677655</v>
      </c>
      <c r="E79" s="3">
        <v>14287518</v>
      </c>
    </row>
    <row r="80" spans="2:6" ht="12.75" hidden="1">
      <c r="B80" s="1" t="s">
        <v>95</v>
      </c>
      <c r="C80" s="9"/>
      <c r="E80" s="3"/>
      <c r="F80" s="3">
        <v>3993420</v>
      </c>
    </row>
    <row r="81" spans="2:6" ht="12.75" hidden="1">
      <c r="B81" s="1" t="s">
        <v>20</v>
      </c>
      <c r="C81" s="9">
        <v>326500</v>
      </c>
      <c r="E81" s="3">
        <v>326500</v>
      </c>
      <c r="F81" s="3">
        <v>336504</v>
      </c>
    </row>
    <row r="82" spans="2:6" ht="12.75" hidden="1">
      <c r="B82" s="24" t="s">
        <v>29</v>
      </c>
      <c r="C82" s="11">
        <f>SUM(C79:C81)</f>
        <v>10004155</v>
      </c>
      <c r="E82" s="11">
        <f>SUM(E79:E81)</f>
        <v>14614018</v>
      </c>
      <c r="F82" s="11">
        <f>SUM(F79:F81)</f>
        <v>4329924</v>
      </c>
    </row>
    <row r="83" spans="2:9" ht="12.75" hidden="1">
      <c r="B83" s="23" t="s">
        <v>21</v>
      </c>
      <c r="C83" s="9"/>
      <c r="I83" s="126"/>
    </row>
    <row r="84" spans="2:9" ht="12.75" hidden="1">
      <c r="B84" s="1" t="s">
        <v>22</v>
      </c>
      <c r="C84" s="9">
        <v>3425390</v>
      </c>
      <c r="D84" s="9"/>
      <c r="E84" s="3">
        <v>2770450</v>
      </c>
      <c r="F84" s="3">
        <v>2767370</v>
      </c>
      <c r="I84" s="127">
        <v>1383685</v>
      </c>
    </row>
    <row r="85" spans="2:9" ht="12.75" hidden="1">
      <c r="B85" s="1" t="s">
        <v>23</v>
      </c>
      <c r="C85" s="9">
        <v>58436666</v>
      </c>
      <c r="E85" s="3">
        <v>61021667</v>
      </c>
      <c r="F85" s="3">
        <v>51376000</v>
      </c>
      <c r="I85" s="3">
        <v>1383685</v>
      </c>
    </row>
    <row r="86" spans="2:9" ht="12.75" hidden="1">
      <c r="B86" s="1" t="s">
        <v>24</v>
      </c>
      <c r="C86" s="9">
        <v>16017667</v>
      </c>
      <c r="E86" s="3">
        <v>11626134</v>
      </c>
      <c r="G86" s="9"/>
      <c r="H86" s="131" t="s">
        <v>87</v>
      </c>
      <c r="I86" s="3">
        <f>SUM(I84:I85)</f>
        <v>2767370</v>
      </c>
    </row>
    <row r="87" spans="2:7" ht="12.75" hidden="1">
      <c r="B87" s="1" t="s">
        <v>6</v>
      </c>
      <c r="C87" s="9"/>
      <c r="E87" s="3">
        <v>7174367</v>
      </c>
      <c r="G87" s="9"/>
    </row>
    <row r="88" spans="2:5" ht="12.75" hidden="1">
      <c r="B88" s="1" t="s">
        <v>30</v>
      </c>
      <c r="C88" s="9">
        <v>749713</v>
      </c>
      <c r="E88" s="3">
        <v>541030</v>
      </c>
    </row>
    <row r="89" spans="2:8" ht="12.75" hidden="1">
      <c r="B89" s="1" t="s">
        <v>25</v>
      </c>
      <c r="C89" s="9">
        <v>15196260</v>
      </c>
      <c r="E89" s="3">
        <v>7014000</v>
      </c>
      <c r="F89" s="3">
        <v>3503000</v>
      </c>
      <c r="H89" s="9"/>
    </row>
    <row r="90" spans="2:8" ht="12.75" hidden="1">
      <c r="B90" s="1" t="s">
        <v>26</v>
      </c>
      <c r="C90" s="9">
        <v>150000</v>
      </c>
      <c r="E90" s="3">
        <v>0</v>
      </c>
      <c r="F90" s="3">
        <v>3600</v>
      </c>
      <c r="H90" s="9"/>
    </row>
    <row r="91" spans="2:8" ht="12.75" hidden="1">
      <c r="B91" s="24" t="s">
        <v>29</v>
      </c>
      <c r="C91" s="11">
        <f>SUM(C84:C90)</f>
        <v>93975696</v>
      </c>
      <c r="D91" s="11"/>
      <c r="E91" s="11">
        <f>SUM(E84:E90)</f>
        <v>90147648</v>
      </c>
      <c r="F91" s="26">
        <f>SUM(F84:F90)</f>
        <v>57649970</v>
      </c>
      <c r="H91" s="9"/>
    </row>
    <row r="92" spans="2:8" ht="12.75" hidden="1">
      <c r="B92" s="24"/>
      <c r="C92" s="11"/>
      <c r="E92" s="3"/>
      <c r="H92" s="9"/>
    </row>
    <row r="93" spans="2:8" ht="12.75" hidden="1">
      <c r="B93" s="12" t="s">
        <v>3</v>
      </c>
      <c r="C93" s="18">
        <v>77671280</v>
      </c>
      <c r="D93" s="12"/>
      <c r="E93" s="3">
        <v>74727280</v>
      </c>
      <c r="H93" s="9"/>
    </row>
    <row r="94" spans="2:8" ht="12.75" hidden="1">
      <c r="B94" s="12" t="s">
        <v>4</v>
      </c>
      <c r="C94" s="18">
        <v>-28361925</v>
      </c>
      <c r="D94" s="12"/>
      <c r="E94" s="3">
        <v>-25211823</v>
      </c>
      <c r="H94" s="9"/>
    </row>
    <row r="95" spans="2:8" ht="12.75" hidden="1">
      <c r="B95" s="24" t="s">
        <v>5</v>
      </c>
      <c r="C95" s="11">
        <f>SUM(C93:C94)</f>
        <v>49309355</v>
      </c>
      <c r="D95" s="11"/>
      <c r="E95" s="11">
        <f>SUM(E93:E94)</f>
        <v>49515457</v>
      </c>
      <c r="H95" s="9"/>
    </row>
    <row r="96" spans="2:8" ht="12.75" hidden="1">
      <c r="B96" s="24"/>
      <c r="C96" s="9"/>
      <c r="H96" s="11"/>
    </row>
    <row r="97" spans="2:8" ht="12.75" hidden="1">
      <c r="B97" s="5" t="s">
        <v>12</v>
      </c>
      <c r="C97" s="11">
        <f>C91+C82+C95</f>
        <v>153289206</v>
      </c>
      <c r="E97" s="11">
        <f>+E82+E91+E95</f>
        <v>154277123</v>
      </c>
      <c r="H97" s="11"/>
    </row>
    <row r="98" ht="12.75" hidden="1">
      <c r="H98" s="58"/>
    </row>
    <row r="99" spans="2:8" ht="12.75" hidden="1">
      <c r="B99" s="1" t="s">
        <v>32</v>
      </c>
      <c r="F99" s="26">
        <v>40075000</v>
      </c>
      <c r="H99" s="11"/>
    </row>
    <row r="100" spans="2:8" ht="12.75" hidden="1">
      <c r="B100" s="1" t="s">
        <v>33</v>
      </c>
      <c r="F100" s="26">
        <f>SUM(F101:F103)</f>
        <v>11595915</v>
      </c>
      <c r="H100" s="9"/>
    </row>
    <row r="101" spans="2:8" ht="12.75" hidden="1">
      <c r="B101" s="1" t="s">
        <v>85</v>
      </c>
      <c r="F101" s="10">
        <v>2778173</v>
      </c>
      <c r="H101" s="11"/>
    </row>
    <row r="102" spans="2:6" ht="12.75" hidden="1">
      <c r="B102" s="1" t="s">
        <v>34</v>
      </c>
      <c r="F102" s="10">
        <v>6146100</v>
      </c>
    </row>
    <row r="103" spans="2:6" ht="12.75" hidden="1">
      <c r="B103" s="1" t="s">
        <v>35</v>
      </c>
      <c r="F103" s="10">
        <v>2671642</v>
      </c>
    </row>
    <row r="104" spans="2:6" ht="12.75" hidden="1">
      <c r="B104" s="1" t="s">
        <v>38</v>
      </c>
      <c r="F104" s="26">
        <v>-27067760</v>
      </c>
    </row>
    <row r="105" ht="12.75" hidden="1">
      <c r="F105" s="26"/>
    </row>
    <row r="106" spans="2:6" ht="12.75" hidden="1">
      <c r="B106" s="1" t="s">
        <v>36</v>
      </c>
      <c r="F106" s="26">
        <f>SUM(F99+F100+F104)</f>
        <v>24603155</v>
      </c>
    </row>
    <row r="107" spans="2:6" ht="12.75" hidden="1">
      <c r="B107" s="1" t="s">
        <v>37</v>
      </c>
      <c r="F107" s="26">
        <v>9458100</v>
      </c>
    </row>
    <row r="108" ht="12.75" hidden="1">
      <c r="F108" s="26"/>
    </row>
    <row r="109" spans="6:7" ht="12.75" hidden="1">
      <c r="F109" s="26">
        <f>SUM(F106:F108)</f>
        <v>34061255</v>
      </c>
      <c r="G109" s="26">
        <f>SUM(G106:G108)</f>
        <v>0</v>
      </c>
    </row>
    <row r="110" ht="12.75" hidden="1">
      <c r="F110" s="125">
        <f>SUM(F91+F109+F82)</f>
        <v>96041149</v>
      </c>
    </row>
    <row r="111" ht="12.75" hidden="1"/>
    <row r="112" ht="12.75" hidden="1">
      <c r="B112" s="1" t="s">
        <v>96</v>
      </c>
    </row>
    <row r="113" ht="12.75" hidden="1"/>
    <row r="114" ht="12.75" hidden="1"/>
    <row r="115" ht="12.75" hidden="1"/>
  </sheetData>
  <sheetProtection/>
  <mergeCells count="15">
    <mergeCell ref="B66:F66"/>
    <mergeCell ref="A65:F65"/>
    <mergeCell ref="B70:F70"/>
    <mergeCell ref="A3:G3"/>
    <mergeCell ref="C49:F49"/>
    <mergeCell ref="A1:F1"/>
    <mergeCell ref="A4:F4"/>
    <mergeCell ref="C38:F38"/>
    <mergeCell ref="C48:F48"/>
    <mergeCell ref="C6:F6"/>
    <mergeCell ref="C7:F7"/>
    <mergeCell ref="C26:F26"/>
    <mergeCell ref="C27:F27"/>
    <mergeCell ref="C37:F37"/>
    <mergeCell ref="B47:F47"/>
  </mergeCells>
  <printOptions/>
  <pageMargins left="0.75" right="0.75" top="1" bottom="1" header="0.5" footer="0.5"/>
  <pageSetup horizontalDpi="600" verticalDpi="600" orientation="portrait" paperSize="9" scale="82" r:id="rId3"/>
  <rowBreaks count="1" manualBreakCount="1">
    <brk id="46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Csillag Kati</dc:creator>
  <cp:keywords/>
  <dc:description/>
  <cp:lastModifiedBy>PuVezeto</cp:lastModifiedBy>
  <cp:lastPrinted>2013-03-05T08:35:35Z</cp:lastPrinted>
  <dcterms:created xsi:type="dcterms:W3CDTF">2009-11-23T08:42:24Z</dcterms:created>
  <dcterms:modified xsi:type="dcterms:W3CDTF">2013-03-05T08:36:20Z</dcterms:modified>
  <cp:category/>
  <cp:version/>
  <cp:contentType/>
  <cp:contentStatus/>
</cp:coreProperties>
</file>