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70" yWindow="60" windowWidth="7905" windowHeight="9120" activeTab="0"/>
  </bookViews>
  <sheets>
    <sheet name="Általános támogatás 2013." sheetId="1" r:id="rId1"/>
  </sheets>
  <definedNames>
    <definedName name="_xlnm.Print_Area" localSheetId="0">'Általános támogatás 2013.'!$A$1:$AH$78</definedName>
  </definedNames>
  <calcPr fullCalcOnLoad="1"/>
</workbook>
</file>

<file path=xl/comments1.xml><?xml version="1.0" encoding="utf-8"?>
<comments xmlns="http://schemas.openxmlformats.org/spreadsheetml/2006/main">
  <authors>
    <author>Kati</author>
  </authors>
  <commentList>
    <comment ref="D40" authorId="0">
      <text>
        <r>
          <rPr>
            <b/>
            <sz val="8"/>
            <rFont val="Tahoma"/>
            <family val="2"/>
          </rPr>
          <t>Kati:</t>
        </r>
        <r>
          <rPr>
            <sz val="8"/>
            <rFont val="Tahoma"/>
            <family val="2"/>
          </rPr>
          <t xml:space="preserve">
A családsegítés és gyermekjóléti szolg.egyben van kiszámolva,de külön soron van szerepeltetve.</t>
        </r>
      </text>
    </comment>
    <comment ref="D42" authorId="0">
      <text>
        <r>
          <rPr>
            <b/>
            <sz val="8"/>
            <rFont val="Tahoma"/>
            <family val="2"/>
          </rPr>
          <t>Kati:</t>
        </r>
        <r>
          <rPr>
            <sz val="8"/>
            <rFont val="Tahoma"/>
            <family val="2"/>
          </rPr>
          <t xml:space="preserve">
A családsegítés és gyermekjóléti szolg.egyben van kiszámolva,de külön soron van szerepeltetve.</t>
        </r>
      </text>
    </comment>
    <comment ref="K40" authorId="0">
      <text>
        <r>
          <rPr>
            <b/>
            <sz val="8"/>
            <rFont val="Tahoma"/>
            <family val="2"/>
          </rPr>
          <t>Kati:</t>
        </r>
        <r>
          <rPr>
            <sz val="8"/>
            <rFont val="Tahoma"/>
            <family val="2"/>
          </rPr>
          <t xml:space="preserve">
A családsegítés és gyermekjóléti szolg.egyben van kiszámolva,de külön soron van szerepeltetve.</t>
        </r>
      </text>
    </comment>
    <comment ref="K42" authorId="0">
      <text>
        <r>
          <rPr>
            <b/>
            <sz val="8"/>
            <rFont val="Tahoma"/>
            <family val="2"/>
          </rPr>
          <t>Kati:</t>
        </r>
        <r>
          <rPr>
            <sz val="8"/>
            <rFont val="Tahoma"/>
            <family val="2"/>
          </rPr>
          <t xml:space="preserve">
A családsegítés és gyermekjóléti szolg.egyben van kiszámolva,de külön soron van szerepeltetve.</t>
        </r>
      </text>
    </comment>
    <comment ref="R40" authorId="0">
      <text>
        <r>
          <rPr>
            <b/>
            <sz val="8"/>
            <rFont val="Tahoma"/>
            <family val="2"/>
          </rPr>
          <t>Kati:</t>
        </r>
        <r>
          <rPr>
            <sz val="8"/>
            <rFont val="Tahoma"/>
            <family val="2"/>
          </rPr>
          <t xml:space="preserve">
A családsegítés és gyermekjóléti szolg.egyben van kiszámolva,de külön soron van szerepeltetve.</t>
        </r>
      </text>
    </comment>
    <comment ref="R42" authorId="0">
      <text>
        <r>
          <rPr>
            <b/>
            <sz val="8"/>
            <rFont val="Tahoma"/>
            <family val="2"/>
          </rPr>
          <t>Kati:</t>
        </r>
        <r>
          <rPr>
            <sz val="8"/>
            <rFont val="Tahoma"/>
            <family val="2"/>
          </rPr>
          <t xml:space="preserve">
A családsegítés és gyermekjóléti szolg.egyben van kiszámolva,de külön soron van szerepeltetve.</t>
        </r>
      </text>
    </comment>
    <comment ref="Y40" authorId="0">
      <text>
        <r>
          <rPr>
            <b/>
            <sz val="8"/>
            <rFont val="Tahoma"/>
            <family val="2"/>
          </rPr>
          <t>Kati:</t>
        </r>
        <r>
          <rPr>
            <sz val="8"/>
            <rFont val="Tahoma"/>
            <family val="2"/>
          </rPr>
          <t xml:space="preserve">
A családsegítés és gyermekjóléti szolg.egyben van kiszámolva,de külön soron van szerepeltetve.</t>
        </r>
      </text>
    </comment>
    <comment ref="Y42" authorId="0">
      <text>
        <r>
          <rPr>
            <b/>
            <sz val="8"/>
            <rFont val="Tahoma"/>
            <family val="2"/>
          </rPr>
          <t>Kati:</t>
        </r>
        <r>
          <rPr>
            <sz val="8"/>
            <rFont val="Tahoma"/>
            <family val="2"/>
          </rPr>
          <t xml:space="preserve">
A családsegítés és gyermekjóléti szolg.egyben van kiszámolva,de külön soron van szerepeltetve.</t>
        </r>
      </text>
    </comment>
    <comment ref="AF40" authorId="0">
      <text>
        <r>
          <rPr>
            <b/>
            <sz val="8"/>
            <rFont val="Tahoma"/>
            <family val="2"/>
          </rPr>
          <t>Kati:</t>
        </r>
        <r>
          <rPr>
            <sz val="8"/>
            <rFont val="Tahoma"/>
            <family val="2"/>
          </rPr>
          <t xml:space="preserve">
A családsegítés és gyermekjóléti szolg.egyben van kiszámolva,de külön soron van szerepeltetve.</t>
        </r>
      </text>
    </comment>
    <comment ref="AF42" authorId="0">
      <text>
        <r>
          <rPr>
            <b/>
            <sz val="8"/>
            <rFont val="Tahoma"/>
            <family val="2"/>
          </rPr>
          <t>Kati:</t>
        </r>
        <r>
          <rPr>
            <sz val="8"/>
            <rFont val="Tahoma"/>
            <family val="2"/>
          </rPr>
          <t xml:space="preserve">
A családsegítés és gyermekjóléti szolg.egyben van kiszámolva,de külön soron van szerepeltetve.</t>
        </r>
      </text>
    </comment>
  </commentList>
</comments>
</file>

<file path=xl/sharedStrings.xml><?xml version="1.0" encoding="utf-8"?>
<sst xmlns="http://schemas.openxmlformats.org/spreadsheetml/2006/main" count="356" uniqueCount="109">
  <si>
    <t>Családsegítés</t>
  </si>
  <si>
    <t>3/8</t>
  </si>
  <si>
    <t>2012.</t>
  </si>
  <si>
    <t>Átengedett SZJA 8%</t>
  </si>
  <si>
    <t>SZJA diff.miatti kül.</t>
  </si>
  <si>
    <t>SZJA összesen</t>
  </si>
  <si>
    <t>Kötött felh.(ped.továbbk+oszt.főn.+inform.)</t>
  </si>
  <si>
    <t>kód</t>
  </si>
  <si>
    <t>Jogcím</t>
  </si>
  <si>
    <t>Mell./</t>
  </si>
  <si>
    <t>Iskola</t>
  </si>
  <si>
    <t>Óvoda</t>
  </si>
  <si>
    <t>MINDÖSSZESEN</t>
  </si>
  <si>
    <t>Jogcíme</t>
  </si>
  <si>
    <t>Eredeti előirányzatok</t>
  </si>
  <si>
    <t>fő</t>
  </si>
  <si>
    <t>Ft</t>
  </si>
  <si>
    <t>2011.</t>
  </si>
  <si>
    <t>Lakosságszámhoz kötött</t>
  </si>
  <si>
    <t>Tel-i önkorm.-ok feladatai</t>
  </si>
  <si>
    <t>Lakott külter.kapcs.feladat</t>
  </si>
  <si>
    <t>Feladatmutatóhoz kötött</t>
  </si>
  <si>
    <t>Szoc.és gyermekjól.szolg.</t>
  </si>
  <si>
    <t>Közokt-i alap-hozzájár.</t>
  </si>
  <si>
    <t>Közokt-i kieg.hozzájárulás</t>
  </si>
  <si>
    <t>Pénzbeli szoc.juttatások</t>
  </si>
  <si>
    <t>Üdülőhelyi feladatok</t>
  </si>
  <si>
    <t>Üdülő helyi feladatok</t>
  </si>
  <si>
    <t>Összesen:</t>
  </si>
  <si>
    <t>Összesen</t>
  </si>
  <si>
    <t>Körzeti igazg. építésügyi feladatok</t>
  </si>
  <si>
    <t>Önkormányzati hivatal működésének támogatása</t>
  </si>
  <si>
    <t>Település üzemeltetéshez kapcsolódó fe.tám.</t>
  </si>
  <si>
    <t>Közvilágítás fenntartásának támogatása</t>
  </si>
  <si>
    <t>Közutak fenntartásának támogatása</t>
  </si>
  <si>
    <t>Éves támogatás összesen:</t>
  </si>
  <si>
    <t>Egyéb kötelező önkormányzati feladatok tám.</t>
  </si>
  <si>
    <t>2011. évi iparüzési adóalap 0,5 % csökkentése</t>
  </si>
  <si>
    <t>2013.</t>
  </si>
  <si>
    <t>2013. év</t>
  </si>
  <si>
    <t>2013.év</t>
  </si>
  <si>
    <t>óvodapedagógusok elismert létszáma</t>
  </si>
  <si>
    <t>2013.évben 8 hónapra</t>
  </si>
  <si>
    <t>II.I.(2) I</t>
  </si>
  <si>
    <t>II.I.(1) I</t>
  </si>
  <si>
    <t>óvodapedagógusok nevelő munkáját közvetlenül segítők száma</t>
  </si>
  <si>
    <t>mennyiségi egység</t>
  </si>
  <si>
    <t>új mutató</t>
  </si>
  <si>
    <t>összesen forint</t>
  </si>
  <si>
    <t xml:space="preserve">Önkormányzat 2013.évi állami hozzájárulásaink jogcímenkénti bemutatása </t>
  </si>
  <si>
    <t>2013.évben 4 hónapra</t>
  </si>
  <si>
    <t>II.I.(1) 2</t>
  </si>
  <si>
    <t>II.I.(2) 2</t>
  </si>
  <si>
    <t xml:space="preserve">II.2.(7) I </t>
  </si>
  <si>
    <t xml:space="preserve">gyermekek teljes idejű óvodai nevelésre szervezett csoport </t>
  </si>
  <si>
    <t xml:space="preserve">II.2.(8) 2 </t>
  </si>
  <si>
    <t>II.3.b (1)</t>
  </si>
  <si>
    <t>2013.évben 12 hónapra</t>
  </si>
  <si>
    <t>óvodai étkeztetés támogatása</t>
  </si>
  <si>
    <t>Ingyenes és kedvezményes gyermekétkeztetés támogatása</t>
  </si>
  <si>
    <t xml:space="preserve">II.3b.(5) </t>
  </si>
  <si>
    <t>általános iskolában</t>
  </si>
  <si>
    <t>Települési önkormányzatok szociális és gyermekjóléti feladatainak támogatása</t>
  </si>
  <si>
    <t xml:space="preserve">III.2. </t>
  </si>
  <si>
    <t>Hozzájárulás és pénzbeli szociális ellátásokhoz</t>
  </si>
  <si>
    <t xml:space="preserve">III.3. </t>
  </si>
  <si>
    <t>Egyes szociális és gyermekjóléti feladatok támogatása</t>
  </si>
  <si>
    <t xml:space="preserve">III.3.ab (1) </t>
  </si>
  <si>
    <t xml:space="preserve">III.3.ab (2) </t>
  </si>
  <si>
    <t>A helyi önkormányzatok működésének támogatása</t>
  </si>
  <si>
    <t>I.I.b)</t>
  </si>
  <si>
    <t>I.I.a)</t>
  </si>
  <si>
    <t>Település-üzemeltetéshez kapcsolódó feladatellátás támogatása összesen</t>
  </si>
  <si>
    <t>I.1.ba)</t>
  </si>
  <si>
    <t>Zöldterület-gazdálkodással kapcsolatos feladatok ellátásának támogatása</t>
  </si>
  <si>
    <t>I.I.bb)</t>
  </si>
  <si>
    <t>I.I.bd)</t>
  </si>
  <si>
    <t>I.I.c)</t>
  </si>
  <si>
    <t>Beszámítás összege (elvárt bevétel a 2011. évi iparűzési adóalap 0,5 %-át jelenti)</t>
  </si>
  <si>
    <t>Összes támogatás</t>
  </si>
  <si>
    <t xml:space="preserve">I.I.d) </t>
  </si>
  <si>
    <t>Egyéb kötelező önkormányzati feladatok támogatása</t>
  </si>
  <si>
    <t>ÖSSZESEN  2013</t>
  </si>
  <si>
    <t>MINDÖSSZESEN 2013. ÉVRE</t>
  </si>
  <si>
    <t>Zöldterület-gazdálkodással kapcs.fel.ellátása</t>
  </si>
  <si>
    <t>Gyermekjóléti szolgálat</t>
  </si>
  <si>
    <t>=</t>
  </si>
  <si>
    <t xml:space="preserve">Könyvtári, közművelődési és múzeumi feladatok támogtása </t>
  </si>
  <si>
    <t>Nyilvános könyvtári ellátási és közművelődési feladatokhoz</t>
  </si>
  <si>
    <t>IV.1.a.</t>
  </si>
  <si>
    <t>Központosított előirányzatok</t>
  </si>
  <si>
    <t>Üdülőhelyi feladatok támogatása</t>
  </si>
  <si>
    <t>Lakott külterülettel kapcsolatos feladatok támogatása</t>
  </si>
  <si>
    <t>ÖNKORMÁNYZAT ÖSSZES TÁMOGATÁSA</t>
  </si>
  <si>
    <t>Könyvtári és közművelődési feladatok</t>
  </si>
  <si>
    <t>2012. január 27.</t>
  </si>
  <si>
    <t>Kiegészítő étkeztetési támogatás előlege</t>
  </si>
  <si>
    <t>Közművelődési pályázat</t>
  </si>
  <si>
    <t>Jövedelempótló támogatások</t>
  </si>
  <si>
    <t>Bérkompenzáció hozzájárulás</t>
  </si>
  <si>
    <t>I. félévi módosított előirányzatok</t>
  </si>
  <si>
    <t>III. névi módosított előirányzatok</t>
  </si>
  <si>
    <t>Könyvtá fejlesztés</t>
  </si>
  <si>
    <t>IV. névi módosított előirányzatok</t>
  </si>
  <si>
    <t>Természetbeni RGYVT</t>
  </si>
  <si>
    <t>Teljesítés</t>
  </si>
  <si>
    <t>Pilisborosjenő Község Önkormányzatának 2013. évi  zárszámadása</t>
  </si>
  <si>
    <r>
      <t>Pilisborosjenő község Önkormányzata 2013. évi zárszámadásáról szóló                         6/2014 (V.27.) önkormányzati rendeletének</t>
    </r>
    <r>
      <rPr>
        <b/>
        <sz val="10"/>
        <color indexed="8"/>
        <rFont val="Times New Roman"/>
        <family val="1"/>
      </rPr>
      <t xml:space="preserve"> 14. sz.</t>
    </r>
    <r>
      <rPr>
        <sz val="10"/>
        <color indexed="8"/>
        <rFont val="Times New Roman"/>
        <family val="1"/>
      </rPr>
      <t xml:space="preserve"> melléklete</t>
    </r>
  </si>
  <si>
    <t>Pilisborosjenő, 2014. május 27.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</si>
</sst>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_\e&quot;Ft&quot;"/>
    <numFmt numFmtId="165" formatCode="_-* #,##0\ _F_t_-;\-* #,##0\ _F_t_-;_-* &quot;-&quot;??\ _F_t_-;_-@_-"/>
    <numFmt numFmtId="166" formatCode="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_-* #,##0.0\ &quot;Ft&quot;_-;\-* #,##0.0\ &quot;Ft&quot;_-;_-* &quot;-&quot;??\ &quot;Ft&quot;_-;_-@_-"/>
    <numFmt numFmtId="171" formatCode="_-* #,##0\ &quot;Ft&quot;_-;\-* #,##0\ &quot;Ft&quot;_-;_-* &quot;-&quot;??\ &quot;Ft&quot;_-;_-@_-"/>
    <numFmt numFmtId="172" formatCode="_-* #,##0.0\ _F_t_-;\-* #,##0.0\ _F_t_-;_-* &quot;-&quot;??\ _F_t_-;_-@_-"/>
    <numFmt numFmtId="173" formatCode="#,##0.0"/>
    <numFmt numFmtId="174" formatCode="0.000"/>
    <numFmt numFmtId="175" formatCode="0.00000"/>
    <numFmt numFmtId="176" formatCode="0.0000"/>
    <numFmt numFmtId="177" formatCode="[$€-2]\ #\ ##,000_);[Red]\([$€-2]\ #\ ##,000\)"/>
    <numFmt numFmtId="178" formatCode="0.00000000"/>
    <numFmt numFmtId="179" formatCode="0.0000000"/>
    <numFmt numFmtId="180" formatCode="0.000000"/>
    <numFmt numFmtId="181" formatCode="#,##0.00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0"/>
      <name val="Arial CE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9" fillId="4" borderId="7" applyNumberFormat="0" applyFont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2" fillId="6" borderId="0" applyNumberFormat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0">
      <alignment/>
      <protection/>
    </xf>
    <xf numFmtId="0" fontId="9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Alignment="1">
      <alignment/>
    </xf>
    <xf numFmtId="3" fontId="2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9" fillId="0" borderId="12" xfId="57" applyFill="1" applyBorder="1">
      <alignment/>
      <protection/>
    </xf>
    <xf numFmtId="0" fontId="9" fillId="0" borderId="13" xfId="57" applyFill="1" applyBorder="1">
      <alignment/>
      <protection/>
    </xf>
    <xf numFmtId="0" fontId="20" fillId="0" borderId="14" xfId="57" applyFont="1" applyFill="1" applyBorder="1">
      <alignment/>
      <protection/>
    </xf>
    <xf numFmtId="0" fontId="9" fillId="0" borderId="15" xfId="57" applyFill="1" applyBorder="1">
      <alignment/>
      <protection/>
    </xf>
    <xf numFmtId="0" fontId="24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6" xfId="0" applyBorder="1" applyAlignment="1">
      <alignment/>
    </xf>
    <xf numFmtId="0" fontId="20" fillId="0" borderId="17" xfId="57" applyFont="1" applyFill="1" applyBorder="1" applyAlignment="1">
      <alignment horizontal="center"/>
      <protection/>
    </xf>
    <xf numFmtId="0" fontId="9" fillId="0" borderId="0" xfId="57" applyFill="1" applyBorder="1">
      <alignment/>
      <protection/>
    </xf>
    <xf numFmtId="3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0" fillId="0" borderId="18" xfId="57" applyFont="1" applyFill="1" applyBorder="1">
      <alignment/>
      <protection/>
    </xf>
    <xf numFmtId="3" fontId="23" fillId="0" borderId="0" xfId="0" applyNumberFormat="1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9" fillId="0" borderId="21" xfId="57" applyFill="1" applyBorder="1">
      <alignment/>
      <protection/>
    </xf>
    <xf numFmtId="0" fontId="0" fillId="0" borderId="22" xfId="0" applyBorder="1" applyAlignment="1">
      <alignment/>
    </xf>
    <xf numFmtId="0" fontId="9" fillId="0" borderId="10" xfId="57" applyFont="1" applyFill="1" applyBorder="1">
      <alignment/>
      <protection/>
    </xf>
    <xf numFmtId="3" fontId="0" fillId="16" borderId="23" xfId="0" applyNumberFormat="1" applyFont="1" applyFill="1" applyBorder="1" applyAlignment="1">
      <alignment horizontal="right"/>
    </xf>
    <xf numFmtId="0" fontId="20" fillId="16" borderId="24" xfId="57" applyFont="1" applyFill="1" applyBorder="1" applyAlignment="1">
      <alignment horizontal="center"/>
      <protection/>
    </xf>
    <xf numFmtId="3" fontId="0" fillId="16" borderId="25" xfId="0" applyNumberFormat="1" applyFont="1" applyFill="1" applyBorder="1" applyAlignment="1">
      <alignment/>
    </xf>
    <xf numFmtId="3" fontId="0" fillId="16" borderId="26" xfId="0" applyNumberFormat="1" applyFont="1" applyFill="1" applyBorder="1" applyAlignment="1">
      <alignment/>
    </xf>
    <xf numFmtId="3" fontId="0" fillId="16" borderId="26" xfId="0" applyNumberFormat="1" applyFont="1" applyFill="1" applyBorder="1" applyAlignment="1">
      <alignment horizontal="right"/>
    </xf>
    <xf numFmtId="0" fontId="9" fillId="16" borderId="27" xfId="57" applyFill="1" applyBorder="1">
      <alignment/>
      <protection/>
    </xf>
    <xf numFmtId="3" fontId="20" fillId="16" borderId="27" xfId="57" applyNumberFormat="1" applyFont="1" applyFill="1" applyBorder="1">
      <alignment/>
      <protection/>
    </xf>
    <xf numFmtId="3" fontId="0" fillId="16" borderId="15" xfId="0" applyNumberFormat="1" applyFont="1" applyFill="1" applyBorder="1" applyAlignment="1">
      <alignment/>
    </xf>
    <xf numFmtId="0" fontId="9" fillId="16" borderId="28" xfId="57" applyFill="1" applyBorder="1">
      <alignment/>
      <protection/>
    </xf>
    <xf numFmtId="3" fontId="20" fillId="16" borderId="29" xfId="57" applyNumberFormat="1" applyFont="1" applyFill="1" applyBorder="1">
      <alignment/>
      <protection/>
    </xf>
    <xf numFmtId="3" fontId="0" fillId="16" borderId="25" xfId="0" applyNumberFormat="1" applyFont="1" applyFill="1" applyBorder="1" applyAlignment="1">
      <alignment horizontal="center"/>
    </xf>
    <xf numFmtId="3" fontId="9" fillId="16" borderId="30" xfId="57" applyNumberFormat="1" applyFill="1" applyBorder="1">
      <alignment/>
      <protection/>
    </xf>
    <xf numFmtId="3" fontId="9" fillId="16" borderId="31" xfId="57" applyNumberFormat="1" applyFill="1" applyBorder="1">
      <alignment/>
      <protection/>
    </xf>
    <xf numFmtId="3" fontId="20" fillId="16" borderId="32" xfId="57" applyNumberFormat="1" applyFont="1" applyFill="1" applyBorder="1">
      <alignment/>
      <protection/>
    </xf>
    <xf numFmtId="3" fontId="9" fillId="16" borderId="27" xfId="57" applyNumberFormat="1" applyFill="1" applyBorder="1">
      <alignment/>
      <protection/>
    </xf>
    <xf numFmtId="3" fontId="20" fillId="16" borderId="29" xfId="57" applyNumberFormat="1" applyFont="1" applyFill="1" applyBorder="1">
      <alignment/>
      <protection/>
    </xf>
    <xf numFmtId="3" fontId="0" fillId="16" borderId="33" xfId="0" applyNumberFormat="1" applyFont="1" applyFill="1" applyBorder="1" applyAlignment="1">
      <alignment/>
    </xf>
    <xf numFmtId="3" fontId="0" fillId="16" borderId="30" xfId="0" applyNumberFormat="1" applyFont="1" applyFill="1" applyBorder="1" applyAlignment="1">
      <alignment/>
    </xf>
    <xf numFmtId="173" fontId="0" fillId="16" borderId="30" xfId="0" applyNumberFormat="1" applyFont="1" applyFill="1" applyBorder="1" applyAlignment="1">
      <alignment/>
    </xf>
    <xf numFmtId="0" fontId="9" fillId="16" borderId="25" xfId="57" applyFill="1" applyBorder="1">
      <alignment/>
      <protection/>
    </xf>
    <xf numFmtId="0" fontId="9" fillId="16" borderId="26" xfId="57" applyFill="1" applyBorder="1">
      <alignment/>
      <protection/>
    </xf>
    <xf numFmtId="3" fontId="20" fillId="16" borderId="34" xfId="57" applyNumberFormat="1" applyFont="1" applyFill="1" applyBorder="1">
      <alignment/>
      <protection/>
    </xf>
    <xf numFmtId="0" fontId="0" fillId="0" borderId="18" xfId="0" applyFill="1" applyBorder="1" applyAlignment="1">
      <alignment/>
    </xf>
    <xf numFmtId="49" fontId="0" fillId="0" borderId="16" xfId="0" applyNumberFormat="1" applyBorder="1" applyAlignment="1">
      <alignment/>
    </xf>
    <xf numFmtId="0" fontId="9" fillId="16" borderId="0" xfId="57" applyFill="1" applyBorder="1">
      <alignment/>
      <protection/>
    </xf>
    <xf numFmtId="3" fontId="28" fillId="0" borderId="0" xfId="0" applyNumberFormat="1" applyFont="1" applyFill="1" applyAlignment="1">
      <alignment/>
    </xf>
    <xf numFmtId="0" fontId="0" fillId="0" borderId="35" xfId="0" applyBorder="1" applyAlignment="1">
      <alignment/>
    </xf>
    <xf numFmtId="0" fontId="29" fillId="0" borderId="0" xfId="56" applyFont="1">
      <alignment/>
      <protection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 vertical="center"/>
    </xf>
    <xf numFmtId="0" fontId="29" fillId="18" borderId="0" xfId="56" applyFont="1" applyFill="1" applyBorder="1" applyAlignment="1">
      <alignment horizontal="right" vertical="center" wrapText="1"/>
      <protection/>
    </xf>
    <xf numFmtId="0" fontId="20" fillId="0" borderId="36" xfId="57" applyFont="1" applyFill="1" applyBorder="1" applyAlignment="1">
      <alignment horizontal="center"/>
      <protection/>
    </xf>
    <xf numFmtId="0" fontId="0" fillId="0" borderId="37" xfId="0" applyBorder="1" applyAlignment="1">
      <alignment/>
    </xf>
    <xf numFmtId="0" fontId="20" fillId="0" borderId="27" xfId="57" applyFont="1" applyFill="1" applyBorder="1">
      <alignment/>
      <protection/>
    </xf>
    <xf numFmtId="0" fontId="0" fillId="0" borderId="0" xfId="0" applyBorder="1" applyAlignment="1">
      <alignment/>
    </xf>
    <xf numFmtId="0" fontId="0" fillId="0" borderId="11" xfId="0" applyFont="1" applyFill="1" applyBorder="1" applyAlignment="1">
      <alignment/>
    </xf>
    <xf numFmtId="3" fontId="0" fillId="16" borderId="30" xfId="0" applyNumberFormat="1" applyFont="1" applyFill="1" applyBorder="1" applyAlignment="1">
      <alignment horizontal="right"/>
    </xf>
    <xf numFmtId="3" fontId="0" fillId="16" borderId="38" xfId="0" applyNumberFormat="1" applyFont="1" applyFill="1" applyBorder="1" applyAlignment="1">
      <alignment horizontal="right"/>
    </xf>
    <xf numFmtId="3" fontId="0" fillId="16" borderId="39" xfId="0" applyNumberFormat="1" applyFont="1" applyFill="1" applyBorder="1" applyAlignment="1">
      <alignment horizontal="right"/>
    </xf>
    <xf numFmtId="0" fontId="20" fillId="0" borderId="13" xfId="57" applyFont="1" applyFill="1" applyBorder="1" applyAlignment="1">
      <alignment horizontal="center"/>
      <protection/>
    </xf>
    <xf numFmtId="3" fontId="0" fillId="0" borderId="26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 horizontal="right"/>
    </xf>
    <xf numFmtId="0" fontId="20" fillId="0" borderId="37" xfId="57" applyFont="1" applyFill="1" applyBorder="1">
      <alignment/>
      <protection/>
    </xf>
    <xf numFmtId="0" fontId="23" fillId="0" borderId="16" xfId="0" applyFont="1" applyBorder="1" applyAlignment="1">
      <alignment/>
    </xf>
    <xf numFmtId="3" fontId="20" fillId="0" borderId="15" xfId="57" applyNumberFormat="1" applyFont="1" applyFill="1" applyBorder="1">
      <alignment/>
      <protection/>
    </xf>
    <xf numFmtId="3" fontId="20" fillId="0" borderId="34" xfId="57" applyNumberFormat="1" applyFont="1" applyFill="1" applyBorder="1">
      <alignment/>
      <protection/>
    </xf>
    <xf numFmtId="3" fontId="29" fillId="18" borderId="0" xfId="56" applyNumberFormat="1" applyFont="1" applyFill="1" applyBorder="1" applyAlignment="1">
      <alignment vertical="center" wrapText="1"/>
      <protection/>
    </xf>
    <xf numFmtId="3" fontId="29" fillId="18" borderId="0" xfId="56" applyNumberFormat="1" applyFont="1" applyFill="1" applyBorder="1" applyAlignment="1">
      <alignment horizontal="right" vertical="center" wrapText="1"/>
      <protection/>
    </xf>
    <xf numFmtId="3" fontId="0" fillId="0" borderId="18" xfId="0" applyNumberFormat="1" applyFill="1" applyBorder="1" applyAlignment="1">
      <alignment/>
    </xf>
    <xf numFmtId="3" fontId="0" fillId="0" borderId="40" xfId="0" applyNumberFormat="1" applyBorder="1" applyAlignment="1">
      <alignment/>
    </xf>
    <xf numFmtId="3" fontId="23" fillId="16" borderId="29" xfId="0" applyNumberFormat="1" applyFont="1" applyFill="1" applyBorder="1" applyAlignment="1">
      <alignment horizontal="right"/>
    </xf>
    <xf numFmtId="3" fontId="20" fillId="16" borderId="41" xfId="57" applyNumberFormat="1" applyFont="1" applyFill="1" applyBorder="1" applyAlignment="1">
      <alignment horizontal="center"/>
      <protection/>
    </xf>
    <xf numFmtId="3" fontId="9" fillId="16" borderId="0" xfId="57" applyNumberFormat="1" applyFill="1" applyBorder="1">
      <alignment/>
      <protection/>
    </xf>
    <xf numFmtId="3" fontId="0" fillId="0" borderId="0" xfId="0" applyNumberFormat="1" applyBorder="1" applyAlignment="1">
      <alignment/>
    </xf>
    <xf numFmtId="3" fontId="9" fillId="16" borderId="42" xfId="57" applyNumberFormat="1" applyFill="1" applyBorder="1">
      <alignment/>
      <protection/>
    </xf>
    <xf numFmtId="3" fontId="23" fillId="0" borderId="0" xfId="0" applyNumberFormat="1" applyFont="1" applyAlignment="1">
      <alignment horizontal="right"/>
    </xf>
    <xf numFmtId="3" fontId="23" fillId="16" borderId="43" xfId="0" applyNumberFormat="1" applyFont="1" applyFill="1" applyBorder="1" applyAlignment="1">
      <alignment horizontal="right"/>
    </xf>
    <xf numFmtId="3" fontId="23" fillId="16" borderId="22" xfId="0" applyNumberFormat="1" applyFont="1" applyFill="1" applyBorder="1" applyAlignment="1">
      <alignment horizontal="right"/>
    </xf>
    <xf numFmtId="3" fontId="25" fillId="16" borderId="39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0" fontId="20" fillId="16" borderId="17" xfId="57" applyFont="1" applyFill="1" applyBorder="1" applyAlignment="1">
      <alignment horizontal="center" wrapText="1"/>
      <protection/>
    </xf>
    <xf numFmtId="3" fontId="20" fillId="16" borderId="44" xfId="57" applyNumberFormat="1" applyFont="1" applyFill="1" applyBorder="1" applyAlignment="1">
      <alignment horizontal="center" wrapText="1"/>
      <protection/>
    </xf>
    <xf numFmtId="0" fontId="23" fillId="0" borderId="10" xfId="0" applyFont="1" applyFill="1" applyBorder="1" applyAlignment="1">
      <alignment/>
    </xf>
    <xf numFmtId="3" fontId="0" fillId="16" borderId="25" xfId="0" applyNumberFormat="1" applyFont="1" applyFill="1" applyBorder="1" applyAlignment="1">
      <alignment horizontal="center"/>
    </xf>
    <xf numFmtId="3" fontId="0" fillId="16" borderId="45" xfId="0" applyNumberFormat="1" applyFont="1" applyFill="1" applyBorder="1" applyAlignment="1">
      <alignment horizontal="right"/>
    </xf>
    <xf numFmtId="0" fontId="9" fillId="16" borderId="46" xfId="57" applyFill="1" applyBorder="1">
      <alignment/>
      <protection/>
    </xf>
    <xf numFmtId="3" fontId="20" fillId="16" borderId="42" xfId="57" applyNumberFormat="1" applyFont="1" applyFill="1" applyBorder="1">
      <alignment/>
      <protection/>
    </xf>
    <xf numFmtId="181" fontId="0" fillId="16" borderId="25" xfId="0" applyNumberFormat="1" applyFont="1" applyFill="1" applyBorder="1" applyAlignment="1">
      <alignment horizontal="center"/>
    </xf>
    <xf numFmtId="0" fontId="9" fillId="16" borderId="47" xfId="57" applyFill="1" applyBorder="1" applyAlignment="1">
      <alignment horizontal="center"/>
      <protection/>
    </xf>
    <xf numFmtId="4" fontId="0" fillId="16" borderId="26" xfId="0" applyNumberFormat="1" applyFont="1" applyFill="1" applyBorder="1" applyAlignment="1">
      <alignment/>
    </xf>
    <xf numFmtId="3" fontId="23" fillId="16" borderId="25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 wrapText="1"/>
    </xf>
    <xf numFmtId="0" fontId="9" fillId="0" borderId="10" xfId="57" applyFont="1" applyFill="1" applyBorder="1" applyAlignment="1">
      <alignment wrapText="1"/>
      <protection/>
    </xf>
    <xf numFmtId="3" fontId="28" fillId="16" borderId="48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0" fontId="0" fillId="0" borderId="16" xfId="0" applyFont="1" applyBorder="1" applyAlignment="1">
      <alignment/>
    </xf>
    <xf numFmtId="0" fontId="9" fillId="0" borderId="49" xfId="57" applyFont="1" applyFill="1" applyBorder="1" applyAlignment="1">
      <alignment wrapText="1"/>
      <protection/>
    </xf>
    <xf numFmtId="0" fontId="9" fillId="0" borderId="26" xfId="57" applyFont="1" applyFill="1" applyBorder="1">
      <alignment/>
      <protection/>
    </xf>
    <xf numFmtId="3" fontId="9" fillId="0" borderId="48" xfId="57" applyNumberFormat="1" applyFont="1" applyFill="1" applyBorder="1">
      <alignment/>
      <protection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16" borderId="43" xfId="0" applyNumberFormat="1" applyFont="1" applyFill="1" applyBorder="1" applyAlignment="1">
      <alignment horizontal="right"/>
    </xf>
    <xf numFmtId="0" fontId="24" fillId="0" borderId="50" xfId="0" applyFont="1" applyFill="1" applyBorder="1" applyAlignment="1">
      <alignment/>
    </xf>
    <xf numFmtId="3" fontId="23" fillId="0" borderId="51" xfId="0" applyNumberFormat="1" applyFont="1" applyFill="1" applyBorder="1" applyAlignment="1">
      <alignment/>
    </xf>
    <xf numFmtId="3" fontId="23" fillId="0" borderId="20" xfId="0" applyNumberFormat="1" applyFont="1" applyFill="1" applyBorder="1" applyAlignment="1">
      <alignment horizontal="right"/>
    </xf>
    <xf numFmtId="3" fontId="24" fillId="0" borderId="0" xfId="0" applyNumberFormat="1" applyFont="1" applyFill="1" applyAlignment="1">
      <alignment/>
    </xf>
    <xf numFmtId="0" fontId="24" fillId="0" borderId="52" xfId="0" applyFont="1" applyFill="1" applyBorder="1" applyAlignment="1">
      <alignment/>
    </xf>
    <xf numFmtId="0" fontId="24" fillId="0" borderId="53" xfId="0" applyFont="1" applyFill="1" applyBorder="1" applyAlignment="1">
      <alignment/>
    </xf>
    <xf numFmtId="3" fontId="23" fillId="7" borderId="0" xfId="0" applyNumberFormat="1" applyFont="1" applyFill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0" fillId="16" borderId="42" xfId="57" applyNumberFormat="1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56" xfId="0" applyFill="1" applyBorder="1" applyAlignment="1">
      <alignment/>
    </xf>
    <xf numFmtId="3" fontId="0" fillId="0" borderId="0" xfId="0" applyNumberFormat="1" applyAlignment="1">
      <alignment horizontal="right"/>
    </xf>
    <xf numFmtId="0" fontId="24" fillId="0" borderId="26" xfId="0" applyFont="1" applyFill="1" applyBorder="1" applyAlignment="1">
      <alignment/>
    </xf>
    <xf numFmtId="3" fontId="23" fillId="0" borderId="26" xfId="0" applyNumberFormat="1" applyFont="1" applyFill="1" applyBorder="1" applyAlignment="1">
      <alignment/>
    </xf>
    <xf numFmtId="3" fontId="23" fillId="0" borderId="45" xfId="0" applyNumberFormat="1" applyFont="1" applyFill="1" applyBorder="1" applyAlignment="1">
      <alignment horizontal="right"/>
    </xf>
    <xf numFmtId="0" fontId="24" fillId="0" borderId="57" xfId="0" applyFont="1" applyFill="1" applyBorder="1" applyAlignment="1">
      <alignment/>
    </xf>
    <xf numFmtId="3" fontId="23" fillId="0" borderId="57" xfId="0" applyNumberFormat="1" applyFont="1" applyFill="1" applyBorder="1" applyAlignment="1">
      <alignment/>
    </xf>
    <xf numFmtId="3" fontId="23" fillId="0" borderId="58" xfId="0" applyNumberFormat="1" applyFont="1" applyFill="1" applyBorder="1" applyAlignment="1">
      <alignment horizontal="right"/>
    </xf>
    <xf numFmtId="0" fontId="24" fillId="0" borderId="15" xfId="0" applyFont="1" applyFill="1" applyBorder="1" applyAlignment="1">
      <alignment/>
    </xf>
    <xf numFmtId="3" fontId="23" fillId="0" borderId="15" xfId="0" applyNumberFormat="1" applyFont="1" applyFill="1" applyBorder="1" applyAlignment="1">
      <alignment/>
    </xf>
    <xf numFmtId="3" fontId="23" fillId="0" borderId="23" xfId="0" applyNumberFormat="1" applyFont="1" applyFill="1" applyBorder="1" applyAlignment="1">
      <alignment horizontal="right"/>
    </xf>
    <xf numFmtId="3" fontId="23" fillId="0" borderId="55" xfId="0" applyNumberFormat="1" applyFont="1" applyFill="1" applyBorder="1" applyAlignment="1">
      <alignment horizontal="right"/>
    </xf>
    <xf numFmtId="0" fontId="35" fillId="0" borderId="0" xfId="0" applyFont="1" applyFill="1" applyAlignment="1">
      <alignment/>
    </xf>
    <xf numFmtId="0" fontId="23" fillId="0" borderId="52" xfId="0" applyFont="1" applyFill="1" applyBorder="1" applyAlignment="1">
      <alignment/>
    </xf>
    <xf numFmtId="0" fontId="23" fillId="0" borderId="2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23" fillId="0" borderId="60" xfId="0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60" xfId="0" applyFont="1" applyFill="1" applyBorder="1" applyAlignment="1">
      <alignment horizontal="left"/>
    </xf>
    <xf numFmtId="0" fontId="0" fillId="0" borderId="61" xfId="0" applyFont="1" applyFill="1" applyBorder="1" applyAlignment="1">
      <alignment horizontal="left"/>
    </xf>
    <xf numFmtId="0" fontId="9" fillId="16" borderId="37" xfId="57" applyFill="1" applyBorder="1">
      <alignment/>
      <protection/>
    </xf>
    <xf numFmtId="0" fontId="20" fillId="16" borderId="14" xfId="57" applyFont="1" applyFill="1" applyBorder="1" applyAlignment="1">
      <alignment horizontal="center" wrapText="1"/>
      <protection/>
    </xf>
    <xf numFmtId="0" fontId="20" fillId="16" borderId="46" xfId="57" applyFont="1" applyFill="1" applyBorder="1" applyAlignment="1">
      <alignment horizontal="center"/>
      <protection/>
    </xf>
    <xf numFmtId="3" fontId="20" fillId="16" borderId="28" xfId="57" applyNumberFormat="1" applyFont="1" applyFill="1" applyBorder="1" applyAlignment="1">
      <alignment horizontal="center"/>
      <protection/>
    </xf>
    <xf numFmtId="3" fontId="20" fillId="16" borderId="29" xfId="57" applyNumberFormat="1" applyFont="1" applyFill="1" applyBorder="1" applyAlignment="1">
      <alignment horizontal="center" wrapText="1"/>
      <protection/>
    </xf>
    <xf numFmtId="3" fontId="23" fillId="16" borderId="13" xfId="0" applyNumberFormat="1" applyFont="1" applyFill="1" applyBorder="1" applyAlignment="1">
      <alignment horizontal="center"/>
    </xf>
    <xf numFmtId="4" fontId="0" fillId="16" borderId="24" xfId="0" applyNumberFormat="1" applyFont="1" applyFill="1" applyBorder="1" applyAlignment="1">
      <alignment/>
    </xf>
    <xf numFmtId="3" fontId="0" fillId="16" borderId="41" xfId="0" applyNumberFormat="1" applyFont="1" applyFill="1" applyBorder="1" applyAlignment="1">
      <alignment horizontal="right"/>
    </xf>
    <xf numFmtId="3" fontId="23" fillId="16" borderId="17" xfId="0" applyNumberFormat="1" applyFont="1" applyFill="1" applyBorder="1" applyAlignment="1">
      <alignment horizontal="center"/>
    </xf>
    <xf numFmtId="3" fontId="23" fillId="16" borderId="44" xfId="0" applyNumberFormat="1" applyFont="1" applyFill="1" applyBorder="1" applyAlignment="1">
      <alignment horizontal="right"/>
    </xf>
    <xf numFmtId="0" fontId="24" fillId="0" borderId="36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3" fontId="23" fillId="0" borderId="62" xfId="0" applyNumberFormat="1" applyFont="1" applyFill="1" applyBorder="1" applyAlignment="1">
      <alignment horizontal="right"/>
    </xf>
    <xf numFmtId="0" fontId="24" fillId="0" borderId="13" xfId="0" applyFont="1" applyFill="1" applyBorder="1" applyAlignment="1">
      <alignment/>
    </xf>
    <xf numFmtId="0" fontId="24" fillId="0" borderId="24" xfId="0" applyFont="1" applyFill="1" applyBorder="1" applyAlignment="1">
      <alignment/>
    </xf>
    <xf numFmtId="3" fontId="23" fillId="0" borderId="24" xfId="0" applyNumberFormat="1" applyFont="1" applyFill="1" applyBorder="1" applyAlignment="1">
      <alignment/>
    </xf>
    <xf numFmtId="3" fontId="23" fillId="0" borderId="63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/>
    </xf>
    <xf numFmtId="3" fontId="0" fillId="16" borderId="13" xfId="0" applyNumberFormat="1" applyFont="1" applyFill="1" applyBorder="1" applyAlignment="1">
      <alignment/>
    </xf>
    <xf numFmtId="3" fontId="0" fillId="16" borderId="24" xfId="0" applyNumberFormat="1" applyFont="1" applyFill="1" applyBorder="1" applyAlignment="1">
      <alignment/>
    </xf>
    <xf numFmtId="3" fontId="0" fillId="16" borderId="63" xfId="0" applyNumberFormat="1" applyFont="1" applyFill="1" applyBorder="1" applyAlignment="1">
      <alignment horizontal="right"/>
    </xf>
    <xf numFmtId="3" fontId="23" fillId="16" borderId="10" xfId="0" applyNumberFormat="1" applyFont="1" applyFill="1" applyBorder="1" applyAlignment="1">
      <alignment horizontal="center"/>
    </xf>
    <xf numFmtId="0" fontId="9" fillId="16" borderId="10" xfId="57" applyFill="1" applyBorder="1">
      <alignment/>
      <protection/>
    </xf>
    <xf numFmtId="3" fontId="0" fillId="16" borderId="36" xfId="0" applyNumberFormat="1" applyFont="1" applyFill="1" applyBorder="1" applyAlignment="1">
      <alignment/>
    </xf>
    <xf numFmtId="3" fontId="0" fillId="16" borderId="11" xfId="0" applyNumberFormat="1" applyFont="1" applyFill="1" applyBorder="1" applyAlignment="1">
      <alignment/>
    </xf>
    <xf numFmtId="3" fontId="0" fillId="16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9" fillId="0" borderId="36" xfId="57" applyFill="1" applyBorder="1">
      <alignment/>
      <protection/>
    </xf>
    <xf numFmtId="0" fontId="24" fillId="0" borderId="61" xfId="0" applyFont="1" applyFill="1" applyBorder="1" applyAlignment="1">
      <alignment/>
    </xf>
    <xf numFmtId="3" fontId="23" fillId="16" borderId="30" xfId="0" applyNumberFormat="1" applyFont="1" applyFill="1" applyBorder="1" applyAlignment="1">
      <alignment horizontal="right"/>
    </xf>
    <xf numFmtId="0" fontId="9" fillId="0" borderId="36" xfId="57" applyFont="1" applyFill="1" applyBorder="1">
      <alignment/>
      <protection/>
    </xf>
    <xf numFmtId="0" fontId="36" fillId="0" borderId="52" xfId="0" applyFont="1" applyFill="1" applyBorder="1" applyAlignment="1">
      <alignment/>
    </xf>
    <xf numFmtId="0" fontId="24" fillId="0" borderId="64" xfId="0" applyFont="1" applyFill="1" applyBorder="1" applyAlignment="1">
      <alignment/>
    </xf>
    <xf numFmtId="3" fontId="23" fillId="0" borderId="64" xfId="0" applyNumberFormat="1" applyFont="1" applyFill="1" applyBorder="1" applyAlignment="1">
      <alignment/>
    </xf>
    <xf numFmtId="0" fontId="24" fillId="0" borderId="60" xfId="0" applyFont="1" applyFill="1" applyBorder="1" applyAlignment="1">
      <alignment/>
    </xf>
    <xf numFmtId="0" fontId="20" fillId="0" borderId="65" xfId="57" applyFont="1" applyBorder="1" applyAlignment="1">
      <alignment horizontal="center"/>
      <protection/>
    </xf>
    <xf numFmtId="0" fontId="20" fillId="0" borderId="66" xfId="57" applyFont="1" applyBorder="1" applyAlignment="1">
      <alignment horizontal="center"/>
      <protection/>
    </xf>
    <xf numFmtId="0" fontId="20" fillId="0" borderId="21" xfId="57" applyFont="1" applyBorder="1" applyAlignment="1">
      <alignment horizontal="center"/>
      <protection/>
    </xf>
    <xf numFmtId="0" fontId="20" fillId="0" borderId="67" xfId="57" applyFont="1" applyBorder="1" applyAlignment="1">
      <alignment horizontal="center"/>
      <protection/>
    </xf>
    <xf numFmtId="0" fontId="20" fillId="0" borderId="68" xfId="57" applyFont="1" applyBorder="1" applyAlignment="1">
      <alignment horizontal="center"/>
      <protection/>
    </xf>
    <xf numFmtId="0" fontId="20" fillId="0" borderId="17" xfId="57" applyFont="1" applyBorder="1" applyAlignment="1">
      <alignment horizontal="center"/>
      <protection/>
    </xf>
    <xf numFmtId="0" fontId="20" fillId="0" borderId="57" xfId="57" applyFont="1" applyBorder="1" applyAlignment="1">
      <alignment horizontal="center"/>
      <protection/>
    </xf>
    <xf numFmtId="0" fontId="20" fillId="0" borderId="58" xfId="57" applyFont="1" applyBorder="1" applyAlignment="1">
      <alignment horizontal="center"/>
      <protection/>
    </xf>
    <xf numFmtId="0" fontId="20" fillId="16" borderId="15" xfId="57" applyFont="1" applyFill="1" applyBorder="1" applyAlignment="1">
      <alignment horizontal="center"/>
      <protection/>
    </xf>
    <xf numFmtId="0" fontId="20" fillId="16" borderId="23" xfId="57" applyFont="1" applyFill="1" applyBorder="1" applyAlignment="1">
      <alignment horizontal="center"/>
      <protection/>
    </xf>
    <xf numFmtId="0" fontId="20" fillId="16" borderId="57" xfId="57" applyFont="1" applyFill="1" applyBorder="1" applyAlignment="1">
      <alignment horizontal="center"/>
      <protection/>
    </xf>
    <xf numFmtId="0" fontId="20" fillId="16" borderId="58" xfId="57" applyFont="1" applyFill="1" applyBorder="1" applyAlignment="1">
      <alignment horizontal="center"/>
      <protection/>
    </xf>
    <xf numFmtId="0" fontId="23" fillId="0" borderId="27" xfId="0" applyFont="1" applyFill="1" applyBorder="1" applyAlignment="1">
      <alignment wrapText="1"/>
    </xf>
    <xf numFmtId="0" fontId="0" fillId="0" borderId="27" xfId="0" applyBorder="1" applyAlignment="1">
      <alignment/>
    </xf>
    <xf numFmtId="0" fontId="0" fillId="0" borderId="42" xfId="0" applyBorder="1" applyAlignment="1">
      <alignment/>
    </xf>
    <xf numFmtId="0" fontId="24" fillId="0" borderId="27" xfId="0" applyFont="1" applyFill="1" applyBorder="1" applyAlignment="1">
      <alignment/>
    </xf>
    <xf numFmtId="3" fontId="0" fillId="0" borderId="28" xfId="0" applyNumberFormat="1" applyFont="1" applyFill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42" xfId="0" applyFont="1" applyBorder="1" applyAlignment="1">
      <alignment/>
    </xf>
    <xf numFmtId="0" fontId="20" fillId="16" borderId="24" xfId="57" applyFont="1" applyFill="1" applyBorder="1" applyAlignment="1">
      <alignment horizontal="center"/>
      <protection/>
    </xf>
    <xf numFmtId="0" fontId="20" fillId="16" borderId="63" xfId="57" applyFont="1" applyFill="1" applyBorder="1" applyAlignment="1">
      <alignment horizontal="center"/>
      <protection/>
    </xf>
    <xf numFmtId="0" fontId="29" fillId="18" borderId="0" xfId="56" applyFont="1" applyFill="1" applyBorder="1" applyAlignment="1">
      <alignment horizontal="right" vertical="center" wrapText="1"/>
      <protection/>
    </xf>
    <xf numFmtId="49" fontId="31" fillId="18" borderId="0" xfId="0" applyNumberFormat="1" applyFont="1" applyFill="1" applyBorder="1" applyAlignment="1">
      <alignment horizontal="center" vertical="center"/>
    </xf>
    <xf numFmtId="49" fontId="33" fillId="18" borderId="0" xfId="0" applyNumberFormat="1" applyFont="1" applyFill="1" applyBorder="1" applyAlignment="1">
      <alignment horizontal="center" vertical="center" wrapText="1"/>
    </xf>
    <xf numFmtId="0" fontId="20" fillId="0" borderId="24" xfId="57" applyFont="1" applyBorder="1" applyAlignment="1">
      <alignment horizontal="center"/>
      <protection/>
    </xf>
    <xf numFmtId="0" fontId="20" fillId="0" borderId="63" xfId="57" applyFont="1" applyBorder="1" applyAlignment="1">
      <alignment horizontal="center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költségvetés" xfId="56"/>
    <cellStyle name="Normál_Munka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H114"/>
  <sheetViews>
    <sheetView tabSelected="1" view="pageBreakPreview" zoomScale="60" zoomScaleNormal="75" zoomScalePageLayoutView="0" workbookViewId="0" topLeftCell="A22">
      <selection activeCell="B78" sqref="A78:B78"/>
    </sheetView>
  </sheetViews>
  <sheetFormatPr defaultColWidth="9.140625" defaultRowHeight="12.75"/>
  <cols>
    <col min="1" max="1" width="9.00390625" style="0" customWidth="1"/>
    <col min="2" max="2" width="43.421875" style="1" customWidth="1"/>
    <col min="3" max="3" width="11.57421875" style="1" customWidth="1"/>
    <col min="4" max="4" width="8.8515625" style="1" customWidth="1"/>
    <col min="5" max="5" width="11.421875" style="9" customWidth="1"/>
    <col min="6" max="6" width="11.8515625" style="3" customWidth="1"/>
    <col min="7" max="7" width="11.140625" style="3" customWidth="1"/>
    <col min="8" max="8" width="12.8515625" style="3" hidden="1" customWidth="1"/>
    <col min="9" max="9" width="12.7109375" style="3" hidden="1" customWidth="1"/>
    <col min="10" max="10" width="0" style="0" hidden="1" customWidth="1"/>
    <col min="11" max="11" width="9.28125" style="0" bestFit="1" customWidth="1"/>
    <col min="12" max="12" width="10.421875" style="0" bestFit="1" customWidth="1"/>
    <col min="13" max="13" width="12.00390625" style="0" customWidth="1"/>
    <col min="14" max="14" width="11.140625" style="3" customWidth="1"/>
    <col min="15" max="15" width="12.8515625" style="3" hidden="1" customWidth="1"/>
    <col min="16" max="16" width="12.7109375" style="3" hidden="1" customWidth="1"/>
    <col min="17" max="17" width="0" style="0" hidden="1" customWidth="1"/>
    <col min="18" max="18" width="9.28125" style="0" bestFit="1" customWidth="1"/>
    <col min="19" max="19" width="10.421875" style="0" bestFit="1" customWidth="1"/>
    <col min="20" max="20" width="12.28125" style="0" customWidth="1"/>
    <col min="21" max="21" width="11.140625" style="3" customWidth="1"/>
    <col min="22" max="22" width="12.8515625" style="3" hidden="1" customWidth="1"/>
    <col min="23" max="23" width="12.7109375" style="3" hidden="1" customWidth="1"/>
    <col min="24" max="24" width="0" style="0" hidden="1" customWidth="1"/>
    <col min="26" max="26" width="10.28125" style="0" customWidth="1"/>
    <col min="27" max="27" width="13.8515625" style="0" customWidth="1"/>
    <col min="28" max="28" width="11.140625" style="3" customWidth="1"/>
    <col min="29" max="29" width="12.8515625" style="3" hidden="1" customWidth="1"/>
    <col min="30" max="30" width="12.7109375" style="3" hidden="1" customWidth="1"/>
    <col min="31" max="31" width="0" style="0" hidden="1" customWidth="1"/>
    <col min="33" max="33" width="10.28125" style="0" customWidth="1"/>
    <col min="34" max="34" width="13.8515625" style="0" customWidth="1"/>
  </cols>
  <sheetData>
    <row r="1" spans="1:34" s="59" customFormat="1" ht="21.75" customHeight="1">
      <c r="A1" s="205" t="s">
        <v>107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</row>
    <row r="2" spans="1:30" s="59" customFormat="1" ht="21.75" customHeight="1">
      <c r="A2" s="62"/>
      <c r="B2" s="62"/>
      <c r="C2" s="62"/>
      <c r="D2" s="62"/>
      <c r="E2" s="79"/>
      <c r="F2" s="79"/>
      <c r="G2" s="78"/>
      <c r="H2" s="78"/>
      <c r="I2" s="78"/>
      <c r="N2" s="78"/>
      <c r="O2" s="78"/>
      <c r="P2" s="78"/>
      <c r="U2" s="78"/>
      <c r="V2" s="78"/>
      <c r="W2" s="78"/>
      <c r="AB2" s="78"/>
      <c r="AC2" s="78"/>
      <c r="AD2" s="78"/>
    </row>
    <row r="3" spans="1:34" s="60" customFormat="1" ht="12.75" customHeight="1">
      <c r="A3" s="206" t="s">
        <v>106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</row>
    <row r="4" spans="1:34" s="61" customFormat="1" ht="21" customHeight="1" thickBot="1">
      <c r="A4" s="207" t="s">
        <v>49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</row>
    <row r="5" spans="1:6" ht="13.5" thickBot="1">
      <c r="A5" s="27" t="s">
        <v>9</v>
      </c>
      <c r="B5" s="25" t="s">
        <v>11</v>
      </c>
      <c r="C5" s="54"/>
      <c r="D5" s="54"/>
      <c r="E5" s="80"/>
      <c r="F5" s="81"/>
    </row>
    <row r="6" spans="1:34" ht="12.75">
      <c r="A6" s="30" t="s">
        <v>8</v>
      </c>
      <c r="B6" s="20" t="s">
        <v>13</v>
      </c>
      <c r="C6" s="208" t="s">
        <v>14</v>
      </c>
      <c r="D6" s="208"/>
      <c r="E6" s="208"/>
      <c r="F6" s="209"/>
      <c r="G6" s="187" t="s">
        <v>100</v>
      </c>
      <c r="H6" s="188"/>
      <c r="I6" s="188"/>
      <c r="J6" s="188"/>
      <c r="K6" s="188"/>
      <c r="L6" s="188"/>
      <c r="M6" s="189"/>
      <c r="N6" s="187" t="s">
        <v>101</v>
      </c>
      <c r="O6" s="188"/>
      <c r="P6" s="188"/>
      <c r="Q6" s="188"/>
      <c r="R6" s="188"/>
      <c r="S6" s="188"/>
      <c r="T6" s="189"/>
      <c r="U6" s="187" t="s">
        <v>103</v>
      </c>
      <c r="V6" s="188"/>
      <c r="W6" s="188"/>
      <c r="X6" s="188"/>
      <c r="Y6" s="188"/>
      <c r="Z6" s="188"/>
      <c r="AA6" s="189"/>
      <c r="AB6" s="187" t="s">
        <v>105</v>
      </c>
      <c r="AC6" s="188"/>
      <c r="AD6" s="188"/>
      <c r="AE6" s="188"/>
      <c r="AF6" s="188"/>
      <c r="AG6" s="188"/>
      <c r="AH6" s="189"/>
    </row>
    <row r="7" spans="1:34" ht="13.5" thickBot="1">
      <c r="A7" s="28" t="s">
        <v>7</v>
      </c>
      <c r="B7" s="29"/>
      <c r="C7" s="190" t="s">
        <v>39</v>
      </c>
      <c r="D7" s="190"/>
      <c r="E7" s="190"/>
      <c r="F7" s="191"/>
      <c r="G7" s="184" t="s">
        <v>39</v>
      </c>
      <c r="H7" s="185"/>
      <c r="I7" s="185"/>
      <c r="J7" s="185"/>
      <c r="K7" s="185"/>
      <c r="L7" s="185"/>
      <c r="M7" s="186"/>
      <c r="N7" s="184" t="s">
        <v>39</v>
      </c>
      <c r="O7" s="185"/>
      <c r="P7" s="185"/>
      <c r="Q7" s="185"/>
      <c r="R7" s="185"/>
      <c r="S7" s="185"/>
      <c r="T7" s="186"/>
      <c r="U7" s="184" t="s">
        <v>39</v>
      </c>
      <c r="V7" s="185"/>
      <c r="W7" s="185"/>
      <c r="X7" s="185"/>
      <c r="Y7" s="185"/>
      <c r="Z7" s="185"/>
      <c r="AA7" s="186"/>
      <c r="AB7" s="184" t="s">
        <v>39</v>
      </c>
      <c r="AC7" s="185"/>
      <c r="AD7" s="185"/>
      <c r="AE7" s="185"/>
      <c r="AF7" s="185"/>
      <c r="AG7" s="185"/>
      <c r="AH7" s="186"/>
    </row>
    <row r="8" spans="1:34" ht="204.75" thickBot="1">
      <c r="A8" s="19"/>
      <c r="B8" s="14"/>
      <c r="C8" s="92" t="s">
        <v>46</v>
      </c>
      <c r="D8" s="33" t="s">
        <v>47</v>
      </c>
      <c r="E8" s="83" t="s">
        <v>16</v>
      </c>
      <c r="F8" s="93" t="s">
        <v>48</v>
      </c>
      <c r="G8" s="150" t="s">
        <v>46</v>
      </c>
      <c r="H8" s="151" t="s">
        <v>47</v>
      </c>
      <c r="I8" s="152" t="s">
        <v>16</v>
      </c>
      <c r="J8" s="153" t="s">
        <v>48</v>
      </c>
      <c r="K8" s="151" t="s">
        <v>47</v>
      </c>
      <c r="L8" s="152" t="s">
        <v>16</v>
      </c>
      <c r="M8" s="153" t="s">
        <v>48</v>
      </c>
      <c r="N8" s="150" t="s">
        <v>46</v>
      </c>
      <c r="O8" s="151" t="s">
        <v>47</v>
      </c>
      <c r="P8" s="152" t="s">
        <v>16</v>
      </c>
      <c r="Q8" s="153" t="s">
        <v>48</v>
      </c>
      <c r="R8" s="151" t="s">
        <v>47</v>
      </c>
      <c r="S8" s="152" t="s">
        <v>16</v>
      </c>
      <c r="T8" s="153" t="s">
        <v>48</v>
      </c>
      <c r="U8" s="150" t="s">
        <v>46</v>
      </c>
      <c r="V8" s="151" t="s">
        <v>47</v>
      </c>
      <c r="W8" s="152" t="s">
        <v>16</v>
      </c>
      <c r="X8" s="153" t="s">
        <v>48</v>
      </c>
      <c r="Y8" s="151" t="s">
        <v>47</v>
      </c>
      <c r="Z8" s="152" t="s">
        <v>16</v>
      </c>
      <c r="AA8" s="153" t="s">
        <v>48</v>
      </c>
      <c r="AB8" s="150" t="s">
        <v>46</v>
      </c>
      <c r="AC8" s="151" t="s">
        <v>47</v>
      </c>
      <c r="AD8" s="152" t="s">
        <v>16</v>
      </c>
      <c r="AE8" s="153" t="s">
        <v>48</v>
      </c>
      <c r="AF8" s="151" t="s">
        <v>47</v>
      </c>
      <c r="AG8" s="152" t="s">
        <v>16</v>
      </c>
      <c r="AH8" s="153" t="s">
        <v>48</v>
      </c>
    </row>
    <row r="9" spans="1:34" ht="12.75">
      <c r="A9" s="19"/>
      <c r="B9" s="94" t="s">
        <v>42</v>
      </c>
      <c r="C9" s="34"/>
      <c r="D9" s="35"/>
      <c r="E9" s="32"/>
      <c r="F9" s="88"/>
      <c r="G9" s="48"/>
      <c r="H9" s="39"/>
      <c r="I9" s="32"/>
      <c r="J9" s="88"/>
      <c r="K9" s="48"/>
      <c r="L9" s="39"/>
      <c r="M9" s="32"/>
      <c r="N9" s="48"/>
      <c r="O9" s="39"/>
      <c r="P9" s="32"/>
      <c r="Q9" s="88"/>
      <c r="R9" s="48"/>
      <c r="S9" s="39"/>
      <c r="T9" s="32"/>
      <c r="U9" s="48"/>
      <c r="V9" s="39"/>
      <c r="W9" s="32"/>
      <c r="X9" s="88"/>
      <c r="Y9" s="48"/>
      <c r="Z9" s="39"/>
      <c r="AA9" s="32"/>
      <c r="AB9" s="48"/>
      <c r="AC9" s="39"/>
      <c r="AD9" s="32"/>
      <c r="AE9" s="88"/>
      <c r="AF9" s="48"/>
      <c r="AG9" s="39"/>
      <c r="AH9" s="32"/>
    </row>
    <row r="10" spans="1:34" ht="12.75">
      <c r="A10" s="19" t="s">
        <v>44</v>
      </c>
      <c r="B10" s="7" t="s">
        <v>41</v>
      </c>
      <c r="C10" s="95" t="s">
        <v>15</v>
      </c>
      <c r="D10" s="35">
        <v>9</v>
      </c>
      <c r="E10" s="32">
        <v>2832000</v>
      </c>
      <c r="F10" s="88">
        <f>SUM(D10*E10/12*8)</f>
        <v>16992000</v>
      </c>
      <c r="G10" s="95" t="s">
        <v>15</v>
      </c>
      <c r="H10" s="35"/>
      <c r="I10" s="32"/>
      <c r="J10" s="88"/>
      <c r="K10" s="35">
        <v>9</v>
      </c>
      <c r="L10" s="32">
        <v>2832000</v>
      </c>
      <c r="M10" s="88">
        <f>SUM(K10*L10/12*8)</f>
        <v>16992000</v>
      </c>
      <c r="N10" s="95" t="s">
        <v>15</v>
      </c>
      <c r="O10" s="35"/>
      <c r="P10" s="32"/>
      <c r="Q10" s="88"/>
      <c r="R10" s="35">
        <v>9</v>
      </c>
      <c r="S10" s="32">
        <v>2832000</v>
      </c>
      <c r="T10" s="88">
        <f>SUM(R10*S10/12*8)</f>
        <v>16992000</v>
      </c>
      <c r="U10" s="95" t="s">
        <v>15</v>
      </c>
      <c r="V10" s="35"/>
      <c r="W10" s="32"/>
      <c r="X10" s="88"/>
      <c r="Y10" s="35">
        <v>9</v>
      </c>
      <c r="Z10" s="32">
        <v>2832000</v>
      </c>
      <c r="AA10" s="88">
        <f>SUM(Y10*Z10/12*8)</f>
        <v>16992000</v>
      </c>
      <c r="AB10" s="95" t="s">
        <v>15</v>
      </c>
      <c r="AC10" s="35"/>
      <c r="AD10" s="32"/>
      <c r="AE10" s="88"/>
      <c r="AF10" s="35">
        <v>9</v>
      </c>
      <c r="AG10" s="32">
        <v>2832000</v>
      </c>
      <c r="AH10" s="88">
        <f>SUM(AF10*AG10/12*8)</f>
        <v>16992000</v>
      </c>
    </row>
    <row r="11" spans="1:34" ht="25.5">
      <c r="A11" s="19" t="s">
        <v>43</v>
      </c>
      <c r="B11" s="91" t="s">
        <v>45</v>
      </c>
      <c r="C11" s="95" t="s">
        <v>15</v>
      </c>
      <c r="D11" s="35">
        <v>4</v>
      </c>
      <c r="E11" s="32">
        <v>1632000</v>
      </c>
      <c r="F11" s="88">
        <f>SUM(D11*E11/12*8)</f>
        <v>4352000</v>
      </c>
      <c r="G11" s="95" t="s">
        <v>15</v>
      </c>
      <c r="H11" s="35"/>
      <c r="I11" s="32"/>
      <c r="J11" s="88"/>
      <c r="K11" s="35">
        <v>4</v>
      </c>
      <c r="L11" s="32">
        <v>1632000</v>
      </c>
      <c r="M11" s="88">
        <f>SUM(K11*L11/12*8)</f>
        <v>4352000</v>
      </c>
      <c r="N11" s="95" t="s">
        <v>15</v>
      </c>
      <c r="O11" s="35"/>
      <c r="P11" s="32"/>
      <c r="Q11" s="88"/>
      <c r="R11" s="35">
        <v>4</v>
      </c>
      <c r="S11" s="32">
        <v>1632000</v>
      </c>
      <c r="T11" s="88">
        <f>SUM(R11*S11/12*8)</f>
        <v>4352000</v>
      </c>
      <c r="U11" s="95" t="s">
        <v>15</v>
      </c>
      <c r="V11" s="35"/>
      <c r="W11" s="32"/>
      <c r="X11" s="88"/>
      <c r="Y11" s="35">
        <v>4</v>
      </c>
      <c r="Z11" s="32">
        <v>1632000</v>
      </c>
      <c r="AA11" s="88">
        <f>SUM(Y11*Z11/12*8)</f>
        <v>4352000</v>
      </c>
      <c r="AB11" s="95" t="s">
        <v>15</v>
      </c>
      <c r="AC11" s="35"/>
      <c r="AD11" s="32"/>
      <c r="AE11" s="88"/>
      <c r="AF11" s="35">
        <v>4</v>
      </c>
      <c r="AG11" s="32">
        <v>1632000</v>
      </c>
      <c r="AH11" s="88">
        <f>SUM(AF11*AG11/12*8)</f>
        <v>4352000</v>
      </c>
    </row>
    <row r="12" spans="1:34" ht="12.75">
      <c r="A12" s="19"/>
      <c r="B12" s="94" t="s">
        <v>50</v>
      </c>
      <c r="C12" s="95"/>
      <c r="D12" s="35"/>
      <c r="E12" s="32">
        <f>C12*D12*4/12</f>
        <v>0</v>
      </c>
      <c r="F12" s="88">
        <f>ROUND(E12/1000,0)</f>
        <v>0</v>
      </c>
      <c r="G12" s="95"/>
      <c r="H12" s="35"/>
      <c r="I12" s="32"/>
      <c r="J12" s="88"/>
      <c r="K12" s="35"/>
      <c r="L12" s="32">
        <f>J12*K12*4/12</f>
        <v>0</v>
      </c>
      <c r="M12" s="88">
        <f>ROUND(L12/1000,0)</f>
        <v>0</v>
      </c>
      <c r="N12" s="95"/>
      <c r="O12" s="35"/>
      <c r="P12" s="32"/>
      <c r="Q12" s="88"/>
      <c r="R12" s="35"/>
      <c r="S12" s="32">
        <f>Q12*R12*4/12</f>
        <v>0</v>
      </c>
      <c r="T12" s="88">
        <f>ROUND(S12/1000,0)</f>
        <v>0</v>
      </c>
      <c r="U12" s="95"/>
      <c r="V12" s="35"/>
      <c r="W12" s="32"/>
      <c r="X12" s="88"/>
      <c r="Y12" s="35"/>
      <c r="Z12" s="32">
        <f>X12*Y12*4/12</f>
        <v>0</v>
      </c>
      <c r="AA12" s="88">
        <f>ROUND(Z12/1000,0)</f>
        <v>0</v>
      </c>
      <c r="AB12" s="95"/>
      <c r="AC12" s="35"/>
      <c r="AD12" s="32"/>
      <c r="AE12" s="88"/>
      <c r="AF12" s="35"/>
      <c r="AG12" s="32">
        <f>AE12*AF12*4/12</f>
        <v>0</v>
      </c>
      <c r="AH12" s="88">
        <f>ROUND(AG12/1000,0)</f>
        <v>0</v>
      </c>
    </row>
    <row r="13" spans="1:34" ht="12.75">
      <c r="A13" s="19" t="s">
        <v>51</v>
      </c>
      <c r="B13" s="7" t="s">
        <v>41</v>
      </c>
      <c r="C13" s="95" t="s">
        <v>15</v>
      </c>
      <c r="D13" s="35">
        <v>9</v>
      </c>
      <c r="E13" s="32">
        <v>2832000</v>
      </c>
      <c r="F13" s="88">
        <f>SUM(D13*E13/12*4)</f>
        <v>8496000</v>
      </c>
      <c r="G13" s="95" t="s">
        <v>15</v>
      </c>
      <c r="H13" s="35"/>
      <c r="I13" s="32"/>
      <c r="J13" s="88"/>
      <c r="K13" s="35">
        <v>9</v>
      </c>
      <c r="L13" s="32">
        <v>2832000</v>
      </c>
      <c r="M13" s="88">
        <f>SUM(K13*L13/12*4)</f>
        <v>8496000</v>
      </c>
      <c r="N13" s="95" t="s">
        <v>15</v>
      </c>
      <c r="O13" s="35"/>
      <c r="P13" s="32"/>
      <c r="Q13" s="88"/>
      <c r="R13" s="35">
        <v>9</v>
      </c>
      <c r="S13" s="32">
        <v>2832000</v>
      </c>
      <c r="T13" s="88">
        <f>SUM(R13*S13/12*4)</f>
        <v>8496000</v>
      </c>
      <c r="U13" s="95" t="s">
        <v>15</v>
      </c>
      <c r="V13" s="35"/>
      <c r="W13" s="32"/>
      <c r="X13" s="88"/>
      <c r="Y13" s="35">
        <v>9</v>
      </c>
      <c r="Z13" s="32">
        <v>2832000</v>
      </c>
      <c r="AA13" s="88">
        <v>10864000</v>
      </c>
      <c r="AB13" s="95" t="s">
        <v>15</v>
      </c>
      <c r="AC13" s="35"/>
      <c r="AD13" s="32"/>
      <c r="AE13" s="88"/>
      <c r="AF13" s="35">
        <v>9</v>
      </c>
      <c r="AG13" s="32">
        <v>2832000</v>
      </c>
      <c r="AH13" s="88">
        <v>10864000</v>
      </c>
    </row>
    <row r="14" spans="1:34" ht="25.5">
      <c r="A14" s="19" t="s">
        <v>52</v>
      </c>
      <c r="B14" s="91" t="s">
        <v>45</v>
      </c>
      <c r="C14" s="95" t="s">
        <v>15</v>
      </c>
      <c r="D14" s="35">
        <v>8</v>
      </c>
      <c r="E14" s="32">
        <v>1632000</v>
      </c>
      <c r="F14" s="88">
        <f>SUM(D14*E14/12*4)</f>
        <v>4352000</v>
      </c>
      <c r="G14" s="95" t="s">
        <v>15</v>
      </c>
      <c r="H14" s="35"/>
      <c r="I14" s="32"/>
      <c r="J14" s="88"/>
      <c r="K14" s="35">
        <v>8</v>
      </c>
      <c r="L14" s="32">
        <v>1632000</v>
      </c>
      <c r="M14" s="88">
        <f>SUM(K14*L14/12*4)</f>
        <v>4352000</v>
      </c>
      <c r="N14" s="95" t="s">
        <v>15</v>
      </c>
      <c r="O14" s="35"/>
      <c r="P14" s="32"/>
      <c r="Q14" s="88"/>
      <c r="R14" s="35">
        <v>8</v>
      </c>
      <c r="S14" s="32">
        <v>1632000</v>
      </c>
      <c r="T14" s="88">
        <f>SUM(R14*S14/12*4)</f>
        <v>4352000</v>
      </c>
      <c r="U14" s="95" t="s">
        <v>15</v>
      </c>
      <c r="V14" s="35"/>
      <c r="W14" s="32"/>
      <c r="X14" s="88"/>
      <c r="Y14" s="35">
        <v>8</v>
      </c>
      <c r="Z14" s="32">
        <v>1632000</v>
      </c>
      <c r="AA14" s="88">
        <v>3264000</v>
      </c>
      <c r="AB14" s="95" t="s">
        <v>15</v>
      </c>
      <c r="AC14" s="35"/>
      <c r="AD14" s="32"/>
      <c r="AE14" s="88"/>
      <c r="AF14" s="35">
        <v>8</v>
      </c>
      <c r="AG14" s="32">
        <v>1632000</v>
      </c>
      <c r="AH14" s="88">
        <v>3264000</v>
      </c>
    </row>
    <row r="15" spans="1:34" ht="12.75">
      <c r="A15" s="19"/>
      <c r="B15" s="94" t="s">
        <v>42</v>
      </c>
      <c r="C15" s="95"/>
      <c r="D15" s="35"/>
      <c r="E15" s="32"/>
      <c r="F15" s="88"/>
      <c r="G15" s="95"/>
      <c r="H15" s="35"/>
      <c r="I15" s="32"/>
      <c r="J15" s="88"/>
      <c r="K15" s="35"/>
      <c r="L15" s="32"/>
      <c r="M15" s="88"/>
      <c r="N15" s="95"/>
      <c r="O15" s="35"/>
      <c r="P15" s="32"/>
      <c r="Q15" s="88"/>
      <c r="R15" s="35"/>
      <c r="S15" s="32"/>
      <c r="T15" s="88"/>
      <c r="U15" s="95"/>
      <c r="V15" s="35"/>
      <c r="W15" s="32"/>
      <c r="X15" s="88"/>
      <c r="Y15" s="35"/>
      <c r="Z15" s="32"/>
      <c r="AA15" s="88"/>
      <c r="AB15" s="95"/>
      <c r="AC15" s="35"/>
      <c r="AD15" s="32"/>
      <c r="AE15" s="88"/>
      <c r="AF15" s="35"/>
      <c r="AG15" s="32"/>
      <c r="AH15" s="88"/>
    </row>
    <row r="16" spans="1:34" ht="25.5" customHeight="1">
      <c r="A16" s="19" t="s">
        <v>53</v>
      </c>
      <c r="B16" s="91" t="s">
        <v>54</v>
      </c>
      <c r="C16" s="95" t="s">
        <v>15</v>
      </c>
      <c r="D16" s="35">
        <v>100</v>
      </c>
      <c r="E16" s="32">
        <v>54000</v>
      </c>
      <c r="F16" s="88">
        <f>SUM(D16*E16/12*8)</f>
        <v>3600000</v>
      </c>
      <c r="G16" s="95" t="s">
        <v>15</v>
      </c>
      <c r="H16" s="35"/>
      <c r="I16" s="32"/>
      <c r="J16" s="88"/>
      <c r="K16" s="35">
        <v>100</v>
      </c>
      <c r="L16" s="32">
        <v>54000</v>
      </c>
      <c r="M16" s="88">
        <f>SUM(K16*L16/12*8)</f>
        <v>3600000</v>
      </c>
      <c r="N16" s="95" t="s">
        <v>15</v>
      </c>
      <c r="O16" s="35"/>
      <c r="P16" s="32"/>
      <c r="Q16" s="88"/>
      <c r="R16" s="35">
        <v>100</v>
      </c>
      <c r="S16" s="32">
        <v>54000</v>
      </c>
      <c r="T16" s="88">
        <f>SUM(R16*S16/12*8)</f>
        <v>3600000</v>
      </c>
      <c r="U16" s="95" t="s">
        <v>15</v>
      </c>
      <c r="V16" s="35"/>
      <c r="W16" s="32"/>
      <c r="X16" s="88"/>
      <c r="Y16" s="35">
        <v>100</v>
      </c>
      <c r="Z16" s="32">
        <v>54000</v>
      </c>
      <c r="AA16" s="88">
        <f>SUM(Y16*Z16/12*8)</f>
        <v>3600000</v>
      </c>
      <c r="AB16" s="95" t="s">
        <v>15</v>
      </c>
      <c r="AC16" s="35"/>
      <c r="AD16" s="32"/>
      <c r="AE16" s="88"/>
      <c r="AF16" s="35">
        <v>100</v>
      </c>
      <c r="AG16" s="32">
        <v>54000</v>
      </c>
      <c r="AH16" s="88">
        <f>SUM(AF16*AG16/12*8)</f>
        <v>3600000</v>
      </c>
    </row>
    <row r="17" spans="1:34" ht="12.75">
      <c r="A17" s="19"/>
      <c r="B17" s="94" t="s">
        <v>50</v>
      </c>
      <c r="C17" s="95"/>
      <c r="D17" s="35"/>
      <c r="E17" s="32"/>
      <c r="F17" s="88"/>
      <c r="G17" s="95"/>
      <c r="H17" s="35"/>
      <c r="I17" s="32"/>
      <c r="J17" s="88"/>
      <c r="K17" s="35"/>
      <c r="L17" s="32"/>
      <c r="M17" s="88"/>
      <c r="N17" s="95"/>
      <c r="O17" s="35"/>
      <c r="P17" s="32"/>
      <c r="Q17" s="88"/>
      <c r="R17" s="35"/>
      <c r="S17" s="32"/>
      <c r="T17" s="88"/>
      <c r="U17" s="95"/>
      <c r="V17" s="35"/>
      <c r="W17" s="32"/>
      <c r="X17" s="88"/>
      <c r="Y17" s="35"/>
      <c r="Z17" s="32"/>
      <c r="AA17" s="88"/>
      <c r="AB17" s="95"/>
      <c r="AC17" s="35"/>
      <c r="AD17" s="32"/>
      <c r="AE17" s="88"/>
      <c r="AF17" s="35"/>
      <c r="AG17" s="32"/>
      <c r="AH17" s="88"/>
    </row>
    <row r="18" spans="1:34" ht="25.5">
      <c r="A18" s="19" t="s">
        <v>55</v>
      </c>
      <c r="B18" s="91" t="s">
        <v>54</v>
      </c>
      <c r="C18" s="95" t="s">
        <v>15</v>
      </c>
      <c r="D18" s="35">
        <v>103</v>
      </c>
      <c r="E18" s="32">
        <v>54000</v>
      </c>
      <c r="F18" s="88">
        <f>SUM(D18*E18/12*4)</f>
        <v>1854000</v>
      </c>
      <c r="G18" s="95" t="s">
        <v>15</v>
      </c>
      <c r="H18" s="35"/>
      <c r="I18" s="32"/>
      <c r="J18" s="88"/>
      <c r="K18" s="35">
        <v>103</v>
      </c>
      <c r="L18" s="32">
        <v>54000</v>
      </c>
      <c r="M18" s="88">
        <f>SUM(K18*L18/12*4)</f>
        <v>1854000</v>
      </c>
      <c r="N18" s="95" t="s">
        <v>15</v>
      </c>
      <c r="O18" s="35"/>
      <c r="P18" s="32"/>
      <c r="Q18" s="88"/>
      <c r="R18" s="35">
        <v>103</v>
      </c>
      <c r="S18" s="32">
        <v>54000</v>
      </c>
      <c r="T18" s="88">
        <f>SUM(R18*S18/12*4)</f>
        <v>1854000</v>
      </c>
      <c r="U18" s="95" t="s">
        <v>15</v>
      </c>
      <c r="V18" s="35"/>
      <c r="W18" s="32"/>
      <c r="X18" s="88"/>
      <c r="Y18" s="35">
        <v>102</v>
      </c>
      <c r="Z18" s="32">
        <v>54000</v>
      </c>
      <c r="AA18" s="88">
        <f>SUM(Y18*Z18/12*4)</f>
        <v>1836000</v>
      </c>
      <c r="AB18" s="95" t="s">
        <v>15</v>
      </c>
      <c r="AC18" s="35"/>
      <c r="AD18" s="32"/>
      <c r="AE18" s="88"/>
      <c r="AF18" s="35">
        <v>102</v>
      </c>
      <c r="AG18" s="32">
        <v>54000</v>
      </c>
      <c r="AH18" s="88">
        <f>SUM(AF18*AG18/12*4)</f>
        <v>1836000</v>
      </c>
    </row>
    <row r="19" spans="1:34" ht="12.75">
      <c r="A19" s="19"/>
      <c r="B19" s="94" t="s">
        <v>59</v>
      </c>
      <c r="C19" s="95"/>
      <c r="D19" s="35"/>
      <c r="E19" s="32"/>
      <c r="F19" s="88"/>
      <c r="G19" s="95"/>
      <c r="H19" s="35"/>
      <c r="I19" s="32"/>
      <c r="J19" s="88"/>
      <c r="K19" s="35"/>
      <c r="L19" s="32"/>
      <c r="M19" s="88"/>
      <c r="N19" s="95"/>
      <c r="O19" s="35"/>
      <c r="P19" s="32"/>
      <c r="Q19" s="88"/>
      <c r="R19" s="35"/>
      <c r="S19" s="32"/>
      <c r="T19" s="88"/>
      <c r="U19" s="95"/>
      <c r="V19" s="35"/>
      <c r="W19" s="32"/>
      <c r="X19" s="88"/>
      <c r="Y19" s="35"/>
      <c r="Z19" s="32"/>
      <c r="AA19" s="88"/>
      <c r="AB19" s="95"/>
      <c r="AC19" s="35"/>
      <c r="AD19" s="32"/>
      <c r="AE19" s="88"/>
      <c r="AF19" s="35"/>
      <c r="AG19" s="32"/>
      <c r="AH19" s="88"/>
    </row>
    <row r="20" spans="1:34" ht="12.75">
      <c r="A20" s="19"/>
      <c r="B20" s="94" t="s">
        <v>57</v>
      </c>
      <c r="C20" s="95"/>
      <c r="D20" s="35"/>
      <c r="E20" s="32"/>
      <c r="F20" s="88"/>
      <c r="G20" s="95"/>
      <c r="H20" s="35"/>
      <c r="I20" s="32"/>
      <c r="J20" s="88"/>
      <c r="K20" s="35"/>
      <c r="L20" s="32"/>
      <c r="M20" s="88"/>
      <c r="N20" s="95"/>
      <c r="O20" s="35"/>
      <c r="P20" s="32"/>
      <c r="Q20" s="88"/>
      <c r="R20" s="35"/>
      <c r="S20" s="32"/>
      <c r="T20" s="88"/>
      <c r="U20" s="95"/>
      <c r="V20" s="35"/>
      <c r="W20" s="32"/>
      <c r="X20" s="88"/>
      <c r="Y20" s="35"/>
      <c r="Z20" s="32"/>
      <c r="AA20" s="88"/>
      <c r="AB20" s="95"/>
      <c r="AC20" s="35"/>
      <c r="AD20" s="32"/>
      <c r="AE20" s="88"/>
      <c r="AF20" s="35"/>
      <c r="AG20" s="32"/>
      <c r="AH20" s="88"/>
    </row>
    <row r="21" spans="1:34" ht="12.75">
      <c r="A21" s="19" t="s">
        <v>56</v>
      </c>
      <c r="B21" s="7" t="s">
        <v>58</v>
      </c>
      <c r="C21" s="95" t="s">
        <v>15</v>
      </c>
      <c r="D21" s="35">
        <v>36</v>
      </c>
      <c r="E21" s="36">
        <v>102000</v>
      </c>
      <c r="F21" s="88">
        <f>SUM(D21*E21)</f>
        <v>3672000</v>
      </c>
      <c r="G21" s="95" t="s">
        <v>15</v>
      </c>
      <c r="H21" s="35"/>
      <c r="I21" s="36"/>
      <c r="J21" s="88"/>
      <c r="K21" s="35">
        <v>36</v>
      </c>
      <c r="L21" s="36">
        <v>102000</v>
      </c>
      <c r="M21" s="88">
        <f>SUM(K21*L21)</f>
        <v>3672000</v>
      </c>
      <c r="N21" s="95" t="s">
        <v>15</v>
      </c>
      <c r="O21" s="35"/>
      <c r="P21" s="36"/>
      <c r="Q21" s="88"/>
      <c r="R21" s="35">
        <v>36</v>
      </c>
      <c r="S21" s="36">
        <v>102000</v>
      </c>
      <c r="T21" s="88">
        <f>SUM(R21*S21)</f>
        <v>3672000</v>
      </c>
      <c r="U21" s="95" t="s">
        <v>15</v>
      </c>
      <c r="V21" s="35"/>
      <c r="W21" s="36"/>
      <c r="X21" s="88"/>
      <c r="Y21" s="35">
        <v>43</v>
      </c>
      <c r="Z21" s="36">
        <v>102000</v>
      </c>
      <c r="AA21" s="88">
        <f>SUM(Y21*Z21)</f>
        <v>4386000</v>
      </c>
      <c r="AB21" s="95" t="s">
        <v>15</v>
      </c>
      <c r="AC21" s="35"/>
      <c r="AD21" s="36"/>
      <c r="AE21" s="88"/>
      <c r="AF21" s="35">
        <v>43</v>
      </c>
      <c r="AG21" s="36">
        <v>102000</v>
      </c>
      <c r="AH21" s="88">
        <f>SUM(AF21*AG21)</f>
        <v>4386000</v>
      </c>
    </row>
    <row r="22" spans="1:34" ht="13.5" thickBot="1">
      <c r="A22" s="55"/>
      <c r="B22" s="67" t="s">
        <v>96</v>
      </c>
      <c r="C22" s="95"/>
      <c r="D22" s="49"/>
      <c r="E22" s="68"/>
      <c r="F22" s="88"/>
      <c r="G22" s="95"/>
      <c r="H22" s="49"/>
      <c r="I22" s="68"/>
      <c r="J22" s="88"/>
      <c r="K22" s="95"/>
      <c r="L22" s="49"/>
      <c r="M22" s="178">
        <v>316000</v>
      </c>
      <c r="N22" s="95"/>
      <c r="O22" s="49"/>
      <c r="P22" s="68"/>
      <c r="Q22" s="88"/>
      <c r="R22" s="95"/>
      <c r="S22" s="49"/>
      <c r="T22" s="178">
        <v>936000</v>
      </c>
      <c r="U22" s="95"/>
      <c r="V22" s="49"/>
      <c r="W22" s="68"/>
      <c r="X22" s="88"/>
      <c r="Y22" s="95"/>
      <c r="Z22" s="49"/>
      <c r="AA22" s="178">
        <v>936000</v>
      </c>
      <c r="AB22" s="95"/>
      <c r="AC22" s="49"/>
      <c r="AD22" s="68"/>
      <c r="AE22" s="88"/>
      <c r="AF22" s="95"/>
      <c r="AG22" s="49"/>
      <c r="AH22" s="178">
        <v>936000</v>
      </c>
    </row>
    <row r="23" spans="1:34" ht="13.5" thickBot="1">
      <c r="A23" s="64"/>
      <c r="B23" s="15" t="s">
        <v>28</v>
      </c>
      <c r="C23" s="37"/>
      <c r="D23" s="97"/>
      <c r="E23" s="38"/>
      <c r="F23" s="41">
        <f>SUM(F9:F22)</f>
        <v>43318000</v>
      </c>
      <c r="G23" s="149"/>
      <c r="H23" s="97">
        <f>SUM(F10:F22)</f>
        <v>43318000</v>
      </c>
      <c r="I23" s="38"/>
      <c r="J23" s="41"/>
      <c r="K23" s="37"/>
      <c r="L23" s="97"/>
      <c r="M23" s="41">
        <f>SUM(M9:M22)</f>
        <v>43634000</v>
      </c>
      <c r="N23" s="149"/>
      <c r="O23" s="97">
        <f>SUM(M10:M22)</f>
        <v>43634000</v>
      </c>
      <c r="P23" s="38"/>
      <c r="Q23" s="41"/>
      <c r="R23" s="37"/>
      <c r="S23" s="97"/>
      <c r="T23" s="41">
        <f>SUM(T9:T22)</f>
        <v>44254000</v>
      </c>
      <c r="U23" s="149"/>
      <c r="V23" s="97">
        <f>SUM(T10:T22)</f>
        <v>44254000</v>
      </c>
      <c r="W23" s="38"/>
      <c r="X23" s="41"/>
      <c r="Y23" s="37"/>
      <c r="Z23" s="97"/>
      <c r="AA23" s="41">
        <f>SUM(AA9:AA22)</f>
        <v>46230000</v>
      </c>
      <c r="AB23" s="149"/>
      <c r="AC23" s="97">
        <f>SUM(AA10:AA22)</f>
        <v>46230000</v>
      </c>
      <c r="AD23" s="38"/>
      <c r="AE23" s="41"/>
      <c r="AF23" s="37"/>
      <c r="AG23" s="97"/>
      <c r="AH23" s="41">
        <f>SUM(AH9:AH22)</f>
        <v>46230000</v>
      </c>
    </row>
    <row r="24" spans="2:30" s="66" customFormat="1" ht="13.5" thickBot="1">
      <c r="B24" s="21"/>
      <c r="C24" s="56"/>
      <c r="D24" s="56"/>
      <c r="E24" s="84"/>
      <c r="F24" s="84"/>
      <c r="G24" s="85"/>
      <c r="H24" s="85"/>
      <c r="I24" s="85"/>
      <c r="N24" s="85"/>
      <c r="O24" s="85"/>
      <c r="P24" s="85"/>
      <c r="U24" s="85"/>
      <c r="V24" s="85"/>
      <c r="W24" s="85"/>
      <c r="AB24" s="85"/>
      <c r="AC24" s="85"/>
      <c r="AD24" s="85"/>
    </row>
    <row r="25" spans="1:6" ht="13.5" thickBot="1">
      <c r="A25" s="64"/>
      <c r="B25" s="65" t="s">
        <v>10</v>
      </c>
      <c r="C25" s="37"/>
      <c r="D25" s="37"/>
      <c r="E25" s="46"/>
      <c r="F25" s="86"/>
    </row>
    <row r="26" spans="1:34" ht="12.75">
      <c r="A26" s="19"/>
      <c r="B26" s="63" t="s">
        <v>13</v>
      </c>
      <c r="C26" s="192" t="s">
        <v>14</v>
      </c>
      <c r="D26" s="192"/>
      <c r="E26" s="192"/>
      <c r="F26" s="193"/>
      <c r="G26" s="187" t="s">
        <v>100</v>
      </c>
      <c r="H26" s="188"/>
      <c r="I26" s="188"/>
      <c r="J26" s="188"/>
      <c r="K26" s="188"/>
      <c r="L26" s="188"/>
      <c r="M26" s="189"/>
      <c r="N26" s="187" t="s">
        <v>101</v>
      </c>
      <c r="O26" s="188"/>
      <c r="P26" s="188"/>
      <c r="Q26" s="188"/>
      <c r="R26" s="188"/>
      <c r="S26" s="188"/>
      <c r="T26" s="189"/>
      <c r="U26" s="187" t="s">
        <v>101</v>
      </c>
      <c r="V26" s="188"/>
      <c r="W26" s="188"/>
      <c r="X26" s="188"/>
      <c r="Y26" s="188"/>
      <c r="Z26" s="188"/>
      <c r="AA26" s="189"/>
      <c r="AB26" s="187" t="s">
        <v>105</v>
      </c>
      <c r="AC26" s="188"/>
      <c r="AD26" s="188"/>
      <c r="AE26" s="188"/>
      <c r="AF26" s="188"/>
      <c r="AG26" s="188"/>
      <c r="AH26" s="189"/>
    </row>
    <row r="27" spans="1:34" ht="13.5" thickBot="1">
      <c r="A27" s="19"/>
      <c r="B27" s="13"/>
      <c r="C27" s="194" t="s">
        <v>40</v>
      </c>
      <c r="D27" s="194"/>
      <c r="E27" s="194"/>
      <c r="F27" s="195"/>
      <c r="G27" s="184" t="s">
        <v>39</v>
      </c>
      <c r="H27" s="185"/>
      <c r="I27" s="185"/>
      <c r="J27" s="185"/>
      <c r="K27" s="185"/>
      <c r="L27" s="185"/>
      <c r="M27" s="186"/>
      <c r="N27" s="184" t="s">
        <v>39</v>
      </c>
      <c r="O27" s="185"/>
      <c r="P27" s="185"/>
      <c r="Q27" s="185"/>
      <c r="R27" s="185"/>
      <c r="S27" s="185"/>
      <c r="T27" s="186"/>
      <c r="U27" s="184" t="s">
        <v>39</v>
      </c>
      <c r="V27" s="185"/>
      <c r="W27" s="185"/>
      <c r="X27" s="185"/>
      <c r="Y27" s="185"/>
      <c r="Z27" s="185"/>
      <c r="AA27" s="186"/>
      <c r="AB27" s="184" t="s">
        <v>39</v>
      </c>
      <c r="AC27" s="185"/>
      <c r="AD27" s="185"/>
      <c r="AE27" s="185"/>
      <c r="AF27" s="185"/>
      <c r="AG27" s="185"/>
      <c r="AH27" s="186"/>
    </row>
    <row r="28" spans="1:34" ht="204.75" thickBot="1">
      <c r="A28" s="19"/>
      <c r="B28" s="14"/>
      <c r="C28" s="92" t="s">
        <v>46</v>
      </c>
      <c r="D28" s="33" t="s">
        <v>47</v>
      </c>
      <c r="E28" s="83" t="s">
        <v>16</v>
      </c>
      <c r="F28" s="93" t="s">
        <v>48</v>
      </c>
      <c r="G28" s="150" t="s">
        <v>46</v>
      </c>
      <c r="H28" s="151" t="s">
        <v>47</v>
      </c>
      <c r="I28" s="152" t="s">
        <v>16</v>
      </c>
      <c r="J28" s="153" t="s">
        <v>48</v>
      </c>
      <c r="K28" s="151" t="s">
        <v>47</v>
      </c>
      <c r="L28" s="152" t="s">
        <v>16</v>
      </c>
      <c r="M28" s="153" t="s">
        <v>48</v>
      </c>
      <c r="N28" s="150" t="s">
        <v>46</v>
      </c>
      <c r="O28" s="151" t="s">
        <v>47</v>
      </c>
      <c r="P28" s="152" t="s">
        <v>16</v>
      </c>
      <c r="Q28" s="153" t="s">
        <v>48</v>
      </c>
      <c r="R28" s="151" t="s">
        <v>47</v>
      </c>
      <c r="S28" s="152" t="s">
        <v>16</v>
      </c>
      <c r="T28" s="153" t="s">
        <v>48</v>
      </c>
      <c r="U28" s="150" t="s">
        <v>46</v>
      </c>
      <c r="V28" s="151" t="s">
        <v>47</v>
      </c>
      <c r="W28" s="152" t="s">
        <v>16</v>
      </c>
      <c r="X28" s="153" t="s">
        <v>48</v>
      </c>
      <c r="Y28" s="151" t="s">
        <v>47</v>
      </c>
      <c r="Z28" s="152" t="s">
        <v>16</v>
      </c>
      <c r="AA28" s="153" t="s">
        <v>48</v>
      </c>
      <c r="AB28" s="150" t="s">
        <v>46</v>
      </c>
      <c r="AC28" s="151" t="s">
        <v>47</v>
      </c>
      <c r="AD28" s="152" t="s">
        <v>16</v>
      </c>
      <c r="AE28" s="153" t="s">
        <v>48</v>
      </c>
      <c r="AF28" s="151" t="s">
        <v>47</v>
      </c>
      <c r="AG28" s="152" t="s">
        <v>16</v>
      </c>
      <c r="AH28" s="153" t="s">
        <v>48</v>
      </c>
    </row>
    <row r="29" spans="1:34" ht="12.75">
      <c r="A29" s="19"/>
      <c r="B29" s="7"/>
      <c r="C29" s="34"/>
      <c r="D29" s="35"/>
      <c r="E29" s="32"/>
      <c r="F29" s="88"/>
      <c r="G29" s="34"/>
      <c r="H29" s="35"/>
      <c r="I29" s="32"/>
      <c r="J29" s="88"/>
      <c r="K29" s="35"/>
      <c r="L29" s="32"/>
      <c r="M29" s="88"/>
      <c r="N29" s="34"/>
      <c r="O29" s="35"/>
      <c r="P29" s="32"/>
      <c r="Q29" s="88"/>
      <c r="R29" s="35"/>
      <c r="S29" s="32"/>
      <c r="T29" s="88"/>
      <c r="U29" s="34"/>
      <c r="V29" s="35"/>
      <c r="W29" s="32"/>
      <c r="X29" s="88"/>
      <c r="Y29" s="35"/>
      <c r="Z29" s="32"/>
      <c r="AA29" s="88"/>
      <c r="AB29" s="34"/>
      <c r="AC29" s="35"/>
      <c r="AD29" s="32"/>
      <c r="AE29" s="88"/>
      <c r="AF29" s="35"/>
      <c r="AG29" s="32"/>
      <c r="AH29" s="88"/>
    </row>
    <row r="30" spans="1:34" ht="12.75">
      <c r="A30" s="19"/>
      <c r="B30" s="94" t="s">
        <v>59</v>
      </c>
      <c r="C30" s="95"/>
      <c r="D30" s="35"/>
      <c r="E30" s="32"/>
      <c r="F30" s="88"/>
      <c r="G30" s="95"/>
      <c r="H30" s="35"/>
      <c r="I30" s="32"/>
      <c r="J30" s="88"/>
      <c r="K30" s="35"/>
      <c r="L30" s="32"/>
      <c r="M30" s="88"/>
      <c r="N30" s="95"/>
      <c r="O30" s="35"/>
      <c r="P30" s="32"/>
      <c r="Q30" s="88"/>
      <c r="R30" s="35"/>
      <c r="S30" s="32"/>
      <c r="T30" s="88"/>
      <c r="U30" s="95"/>
      <c r="V30" s="35"/>
      <c r="W30" s="32"/>
      <c r="X30" s="88"/>
      <c r="Y30" s="35"/>
      <c r="Z30" s="32"/>
      <c r="AA30" s="88"/>
      <c r="AB30" s="95"/>
      <c r="AC30" s="35"/>
      <c r="AD30" s="32"/>
      <c r="AE30" s="88"/>
      <c r="AF30" s="35"/>
      <c r="AG30" s="32"/>
      <c r="AH30" s="88"/>
    </row>
    <row r="31" spans="1:34" ht="12.75">
      <c r="A31" s="19"/>
      <c r="B31" s="94" t="s">
        <v>57</v>
      </c>
      <c r="C31" s="95"/>
      <c r="D31" s="35"/>
      <c r="E31" s="32"/>
      <c r="F31" s="88"/>
      <c r="G31" s="95"/>
      <c r="H31" s="35"/>
      <c r="I31" s="32"/>
      <c r="J31" s="88"/>
      <c r="K31" s="35"/>
      <c r="L31" s="32"/>
      <c r="M31" s="88"/>
      <c r="N31" s="95"/>
      <c r="O31" s="35"/>
      <c r="P31" s="32"/>
      <c r="Q31" s="88"/>
      <c r="R31" s="35"/>
      <c r="S31" s="32"/>
      <c r="T31" s="88"/>
      <c r="U31" s="95"/>
      <c r="V31" s="35"/>
      <c r="W31" s="32"/>
      <c r="X31" s="88"/>
      <c r="Y31" s="35"/>
      <c r="Z31" s="32"/>
      <c r="AA31" s="88"/>
      <c r="AB31" s="95"/>
      <c r="AC31" s="35"/>
      <c r="AD31" s="32"/>
      <c r="AE31" s="88"/>
      <c r="AF31" s="35"/>
      <c r="AG31" s="32"/>
      <c r="AH31" s="88"/>
    </row>
    <row r="32" spans="1:34" ht="12.75">
      <c r="A32" s="55" t="s">
        <v>60</v>
      </c>
      <c r="B32" s="67" t="s">
        <v>61</v>
      </c>
      <c r="C32" s="95" t="s">
        <v>15</v>
      </c>
      <c r="D32" s="49">
        <v>79</v>
      </c>
      <c r="E32" s="96">
        <v>102000</v>
      </c>
      <c r="F32" s="88">
        <f>SUM(D32*E32)</f>
        <v>8058000</v>
      </c>
      <c r="G32" s="95" t="s">
        <v>15</v>
      </c>
      <c r="H32" s="49">
        <f>SUM(H23+F32)</f>
        <v>51376000</v>
      </c>
      <c r="I32" s="96"/>
      <c r="J32" s="88"/>
      <c r="K32" s="49">
        <v>79</v>
      </c>
      <c r="L32" s="96">
        <v>102000</v>
      </c>
      <c r="M32" s="88">
        <f>SUM(K32*L32)</f>
        <v>8058000</v>
      </c>
      <c r="N32" s="95" t="s">
        <v>15</v>
      </c>
      <c r="O32" s="49">
        <f>SUM(O23+M32)</f>
        <v>51692000</v>
      </c>
      <c r="P32" s="96"/>
      <c r="Q32" s="88"/>
      <c r="R32" s="49">
        <v>79</v>
      </c>
      <c r="S32" s="96">
        <v>102000</v>
      </c>
      <c r="T32" s="88">
        <f>SUM(R32*S32)</f>
        <v>8058000</v>
      </c>
      <c r="U32" s="95" t="s">
        <v>15</v>
      </c>
      <c r="V32" s="49">
        <f>SUM(V23+T32)</f>
        <v>52312000</v>
      </c>
      <c r="W32" s="96"/>
      <c r="X32" s="88"/>
      <c r="Y32" s="49">
        <v>100</v>
      </c>
      <c r="Z32" s="96">
        <v>102000</v>
      </c>
      <c r="AA32" s="88">
        <f>SUM(Y32*Z32)</f>
        <v>10200000</v>
      </c>
      <c r="AB32" s="95" t="s">
        <v>15</v>
      </c>
      <c r="AC32" s="49">
        <f>SUM(AC23+AA32)</f>
        <v>56430000</v>
      </c>
      <c r="AD32" s="96"/>
      <c r="AE32" s="88"/>
      <c r="AF32" s="49">
        <v>100</v>
      </c>
      <c r="AG32" s="96">
        <v>102000</v>
      </c>
      <c r="AH32" s="88">
        <f>SUM(AF32*AG32)</f>
        <v>10200000</v>
      </c>
    </row>
    <row r="33" spans="1:34" ht="13.5" thickBot="1">
      <c r="A33" s="55"/>
      <c r="B33" s="67" t="s">
        <v>96</v>
      </c>
      <c r="C33" s="49"/>
      <c r="D33" s="49"/>
      <c r="E33" s="68"/>
      <c r="F33" s="89"/>
      <c r="G33" s="49"/>
      <c r="H33" s="49"/>
      <c r="I33" s="68"/>
      <c r="J33" s="89"/>
      <c r="K33" s="49"/>
      <c r="L33" s="68"/>
      <c r="M33" s="89">
        <v>58000</v>
      </c>
      <c r="N33" s="49"/>
      <c r="O33" s="49"/>
      <c r="P33" s="68"/>
      <c r="Q33" s="89"/>
      <c r="R33" s="49"/>
      <c r="S33" s="68"/>
      <c r="T33" s="89">
        <v>631000</v>
      </c>
      <c r="U33" s="49"/>
      <c r="V33" s="49"/>
      <c r="W33" s="68"/>
      <c r="X33" s="89"/>
      <c r="Y33" s="49"/>
      <c r="Z33" s="68"/>
      <c r="AA33" s="89">
        <v>1421000</v>
      </c>
      <c r="AB33" s="49"/>
      <c r="AC33" s="49"/>
      <c r="AD33" s="68"/>
      <c r="AE33" s="89"/>
      <c r="AF33" s="49"/>
      <c r="AG33" s="68"/>
      <c r="AH33" s="89">
        <v>1421000</v>
      </c>
    </row>
    <row r="34" spans="1:34" ht="13.5" thickBot="1">
      <c r="A34" s="64"/>
      <c r="B34" s="74" t="s">
        <v>28</v>
      </c>
      <c r="C34" s="97"/>
      <c r="D34" s="97"/>
      <c r="E34" s="98"/>
      <c r="F34" s="82">
        <f>SUM(F32:F33)</f>
        <v>8058000</v>
      </c>
      <c r="G34" s="97"/>
      <c r="H34" s="97"/>
      <c r="I34" s="98"/>
      <c r="J34" s="82"/>
      <c r="K34" s="97"/>
      <c r="L34" s="98"/>
      <c r="M34" s="82">
        <f>SUM(M32:M33)</f>
        <v>8116000</v>
      </c>
      <c r="N34" s="97"/>
      <c r="O34" s="97"/>
      <c r="P34" s="98"/>
      <c r="Q34" s="82"/>
      <c r="R34" s="97"/>
      <c r="S34" s="98"/>
      <c r="T34" s="82">
        <f>SUM(T32:T33)</f>
        <v>8689000</v>
      </c>
      <c r="U34" s="97"/>
      <c r="V34" s="97"/>
      <c r="W34" s="98"/>
      <c r="X34" s="82"/>
      <c r="Y34" s="97"/>
      <c r="Z34" s="98"/>
      <c r="AA34" s="82">
        <f>SUM(AA32:AA33)</f>
        <v>11621000</v>
      </c>
      <c r="AB34" s="97"/>
      <c r="AC34" s="97"/>
      <c r="AD34" s="98"/>
      <c r="AE34" s="82"/>
      <c r="AF34" s="97"/>
      <c r="AG34" s="98"/>
      <c r="AH34" s="82">
        <f>SUM(AH32:AH33)</f>
        <v>11621000</v>
      </c>
    </row>
    <row r="35" spans="2:30" s="66" customFormat="1" ht="13.5" thickBot="1">
      <c r="B35" s="21"/>
      <c r="C35" s="56"/>
      <c r="D35" s="56"/>
      <c r="E35" s="84"/>
      <c r="F35" s="84"/>
      <c r="G35" s="3"/>
      <c r="H35" s="85"/>
      <c r="I35" s="85"/>
      <c r="N35" s="3"/>
      <c r="O35" s="85"/>
      <c r="P35" s="85"/>
      <c r="U35" s="3"/>
      <c r="V35" s="85"/>
      <c r="W35" s="85"/>
      <c r="AB35" s="3"/>
      <c r="AC35" s="85"/>
      <c r="AD35" s="85"/>
    </row>
    <row r="36" spans="1:6" ht="13.5" thickBot="1">
      <c r="A36" s="64"/>
      <c r="B36" s="65" t="s">
        <v>62</v>
      </c>
      <c r="C36" s="37"/>
      <c r="D36" s="37"/>
      <c r="E36" s="46"/>
      <c r="F36" s="86"/>
    </row>
    <row r="37" spans="1:34" ht="12.75">
      <c r="A37" s="19"/>
      <c r="B37" s="63" t="s">
        <v>13</v>
      </c>
      <c r="C37" s="192" t="s">
        <v>14</v>
      </c>
      <c r="D37" s="192"/>
      <c r="E37" s="192"/>
      <c r="F37" s="193"/>
      <c r="G37" s="187" t="s">
        <v>100</v>
      </c>
      <c r="H37" s="188"/>
      <c r="I37" s="188"/>
      <c r="J37" s="188"/>
      <c r="K37" s="188"/>
      <c r="L37" s="188"/>
      <c r="M37" s="189"/>
      <c r="N37" s="187" t="s">
        <v>101</v>
      </c>
      <c r="O37" s="188"/>
      <c r="P37" s="188"/>
      <c r="Q37" s="188"/>
      <c r="R37" s="188"/>
      <c r="S37" s="188"/>
      <c r="T37" s="189"/>
      <c r="U37" s="187" t="s">
        <v>101</v>
      </c>
      <c r="V37" s="188"/>
      <c r="W37" s="188"/>
      <c r="X37" s="188"/>
      <c r="Y37" s="188"/>
      <c r="Z37" s="188"/>
      <c r="AA37" s="189"/>
      <c r="AB37" s="187" t="s">
        <v>105</v>
      </c>
      <c r="AC37" s="188"/>
      <c r="AD37" s="188"/>
      <c r="AE37" s="188"/>
      <c r="AF37" s="188"/>
      <c r="AG37" s="188"/>
      <c r="AH37" s="189"/>
    </row>
    <row r="38" spans="1:34" ht="13.5" thickBot="1">
      <c r="A38" s="19"/>
      <c r="B38" s="13"/>
      <c r="C38" s="194" t="s">
        <v>40</v>
      </c>
      <c r="D38" s="194"/>
      <c r="E38" s="194"/>
      <c r="F38" s="195"/>
      <c r="G38" s="184" t="s">
        <v>39</v>
      </c>
      <c r="H38" s="185"/>
      <c r="I38" s="185"/>
      <c r="J38" s="185"/>
      <c r="K38" s="185"/>
      <c r="L38" s="185"/>
      <c r="M38" s="186"/>
      <c r="N38" s="184" t="s">
        <v>39</v>
      </c>
      <c r="O38" s="185"/>
      <c r="P38" s="185"/>
      <c r="Q38" s="185"/>
      <c r="R38" s="185"/>
      <c r="S38" s="185"/>
      <c r="T38" s="186"/>
      <c r="U38" s="184" t="s">
        <v>39</v>
      </c>
      <c r="V38" s="185"/>
      <c r="W38" s="185"/>
      <c r="X38" s="185"/>
      <c r="Y38" s="185"/>
      <c r="Z38" s="185"/>
      <c r="AA38" s="186"/>
      <c r="AB38" s="184" t="s">
        <v>39</v>
      </c>
      <c r="AC38" s="185"/>
      <c r="AD38" s="185"/>
      <c r="AE38" s="185"/>
      <c r="AF38" s="185"/>
      <c r="AG38" s="185"/>
      <c r="AH38" s="186"/>
    </row>
    <row r="39" spans="1:34" ht="204.75" thickBot="1">
      <c r="A39" s="19"/>
      <c r="B39" s="14"/>
      <c r="C39" s="92" t="s">
        <v>46</v>
      </c>
      <c r="D39" s="33" t="s">
        <v>47</v>
      </c>
      <c r="E39" s="83" t="s">
        <v>16</v>
      </c>
      <c r="F39" s="93" t="s">
        <v>48</v>
      </c>
      <c r="G39" s="150" t="s">
        <v>46</v>
      </c>
      <c r="H39" s="151" t="s">
        <v>47</v>
      </c>
      <c r="I39" s="152" t="s">
        <v>16</v>
      </c>
      <c r="J39" s="153" t="s">
        <v>48</v>
      </c>
      <c r="K39" s="151" t="s">
        <v>47</v>
      </c>
      <c r="L39" s="152" t="s">
        <v>16</v>
      </c>
      <c r="M39" s="153" t="s">
        <v>48</v>
      </c>
      <c r="N39" s="150" t="s">
        <v>46</v>
      </c>
      <c r="O39" s="151" t="s">
        <v>47</v>
      </c>
      <c r="P39" s="152" t="s">
        <v>16</v>
      </c>
      <c r="Q39" s="153" t="s">
        <v>48</v>
      </c>
      <c r="R39" s="151" t="s">
        <v>47</v>
      </c>
      <c r="S39" s="152" t="s">
        <v>16</v>
      </c>
      <c r="T39" s="153" t="s">
        <v>48</v>
      </c>
      <c r="U39" s="150" t="s">
        <v>46</v>
      </c>
      <c r="V39" s="151" t="s">
        <v>47</v>
      </c>
      <c r="W39" s="152" t="s">
        <v>16</v>
      </c>
      <c r="X39" s="153" t="s">
        <v>48</v>
      </c>
      <c r="Y39" s="151" t="s">
        <v>47</v>
      </c>
      <c r="Z39" s="152" t="s">
        <v>16</v>
      </c>
      <c r="AA39" s="153" t="s">
        <v>48</v>
      </c>
      <c r="AB39" s="150" t="s">
        <v>46</v>
      </c>
      <c r="AC39" s="151" t="s">
        <v>47</v>
      </c>
      <c r="AD39" s="152" t="s">
        <v>16</v>
      </c>
      <c r="AE39" s="153" t="s">
        <v>48</v>
      </c>
      <c r="AF39" s="151" t="s">
        <v>47</v>
      </c>
      <c r="AG39" s="152" t="s">
        <v>16</v>
      </c>
      <c r="AH39" s="153" t="s">
        <v>48</v>
      </c>
    </row>
    <row r="40" spans="1:34" ht="12.75">
      <c r="A40" s="19" t="s">
        <v>63</v>
      </c>
      <c r="B40" s="2" t="s">
        <v>64</v>
      </c>
      <c r="C40" s="95" t="s">
        <v>15</v>
      </c>
      <c r="D40" s="42">
        <v>3503</v>
      </c>
      <c r="E40" s="32">
        <v>1000</v>
      </c>
      <c r="F40" s="88">
        <f>SUM(D40*E40)</f>
        <v>3503000</v>
      </c>
      <c r="G40" s="95" t="s">
        <v>15</v>
      </c>
      <c r="H40" s="42"/>
      <c r="I40" s="32"/>
      <c r="J40" s="88"/>
      <c r="K40" s="42">
        <v>3503</v>
      </c>
      <c r="L40" s="32">
        <v>1000</v>
      </c>
      <c r="M40" s="88">
        <f>SUM(K40*L40)</f>
        <v>3503000</v>
      </c>
      <c r="N40" s="95" t="s">
        <v>15</v>
      </c>
      <c r="O40" s="42"/>
      <c r="P40" s="32"/>
      <c r="Q40" s="88"/>
      <c r="R40" s="42">
        <v>3503</v>
      </c>
      <c r="S40" s="32">
        <v>1000</v>
      </c>
      <c r="T40" s="88">
        <f>SUM(R40*S40)</f>
        <v>3503000</v>
      </c>
      <c r="U40" s="95" t="s">
        <v>15</v>
      </c>
      <c r="V40" s="42"/>
      <c r="W40" s="32"/>
      <c r="X40" s="88"/>
      <c r="Y40" s="42">
        <v>3503</v>
      </c>
      <c r="Z40" s="32">
        <v>1000</v>
      </c>
      <c r="AA40" s="88">
        <f>SUM(Y40*Z40)</f>
        <v>3503000</v>
      </c>
      <c r="AB40" s="95" t="s">
        <v>15</v>
      </c>
      <c r="AC40" s="42"/>
      <c r="AD40" s="32"/>
      <c r="AE40" s="88"/>
      <c r="AF40" s="42">
        <v>3503</v>
      </c>
      <c r="AG40" s="32">
        <v>1000</v>
      </c>
      <c r="AH40" s="88">
        <f>SUM(AF40*AG40)</f>
        <v>3503000</v>
      </c>
    </row>
    <row r="41" spans="1:34" ht="12.75">
      <c r="A41" s="19" t="s">
        <v>65</v>
      </c>
      <c r="B41" s="2" t="s">
        <v>66</v>
      </c>
      <c r="C41" s="95"/>
      <c r="D41" s="42"/>
      <c r="E41" s="32"/>
      <c r="F41" s="88"/>
      <c r="G41" s="95"/>
      <c r="H41" s="42"/>
      <c r="I41" s="32">
        <v>1383685</v>
      </c>
      <c r="J41" s="88"/>
      <c r="K41" s="42"/>
      <c r="L41" s="32"/>
      <c r="M41" s="88"/>
      <c r="N41" s="95"/>
      <c r="O41" s="42"/>
      <c r="P41" s="32">
        <v>1383685</v>
      </c>
      <c r="Q41" s="88"/>
      <c r="R41" s="42"/>
      <c r="S41" s="32"/>
      <c r="T41" s="88"/>
      <c r="U41" s="95"/>
      <c r="V41" s="42"/>
      <c r="W41" s="32">
        <v>1383685</v>
      </c>
      <c r="X41" s="88"/>
      <c r="Y41" s="42"/>
      <c r="Z41" s="32"/>
      <c r="AA41" s="88"/>
      <c r="AB41" s="95"/>
      <c r="AC41" s="42"/>
      <c r="AD41" s="32">
        <v>1383685</v>
      </c>
      <c r="AE41" s="88"/>
      <c r="AF41" s="42"/>
      <c r="AG41" s="32"/>
      <c r="AH41" s="88"/>
    </row>
    <row r="42" spans="1:34" ht="12.75">
      <c r="A42" s="19" t="s">
        <v>67</v>
      </c>
      <c r="B42" s="8" t="s">
        <v>0</v>
      </c>
      <c r="C42" s="95" t="s">
        <v>15</v>
      </c>
      <c r="D42" s="99">
        <v>0.7006</v>
      </c>
      <c r="E42" s="32">
        <v>1975000</v>
      </c>
      <c r="F42" s="88">
        <f>SUM(D42*E42)</f>
        <v>1383685</v>
      </c>
      <c r="G42" s="95" t="s">
        <v>15</v>
      </c>
      <c r="H42" s="99"/>
      <c r="I42" s="32">
        <v>0.7006</v>
      </c>
      <c r="J42" s="88"/>
      <c r="K42" s="99">
        <v>0.7006</v>
      </c>
      <c r="L42" s="32">
        <v>1975000</v>
      </c>
      <c r="M42" s="88">
        <f>SUM(K42*L42)</f>
        <v>1383685</v>
      </c>
      <c r="N42" s="95" t="s">
        <v>15</v>
      </c>
      <c r="O42" s="99"/>
      <c r="P42" s="32">
        <v>0.7006</v>
      </c>
      <c r="Q42" s="88"/>
      <c r="R42" s="99">
        <v>0.7006</v>
      </c>
      <c r="S42" s="32">
        <v>1975000</v>
      </c>
      <c r="T42" s="88">
        <f>SUM(R42*S42)</f>
        <v>1383685</v>
      </c>
      <c r="U42" s="95" t="s">
        <v>15</v>
      </c>
      <c r="V42" s="99"/>
      <c r="W42" s="32">
        <v>0.7006</v>
      </c>
      <c r="X42" s="88"/>
      <c r="Y42" s="99">
        <v>0.7006</v>
      </c>
      <c r="Z42" s="32">
        <v>1975000</v>
      </c>
      <c r="AA42" s="88">
        <f>SUM(Y42*Z42)</f>
        <v>1383685</v>
      </c>
      <c r="AB42" s="95" t="s">
        <v>15</v>
      </c>
      <c r="AC42" s="99"/>
      <c r="AD42" s="32">
        <v>0.7006</v>
      </c>
      <c r="AE42" s="88"/>
      <c r="AF42" s="99">
        <v>0.7006</v>
      </c>
      <c r="AG42" s="32">
        <v>1975000</v>
      </c>
      <c r="AH42" s="88">
        <f>SUM(AF42*AG42)</f>
        <v>1383685</v>
      </c>
    </row>
    <row r="43" spans="1:34" ht="12.75">
      <c r="A43" s="19" t="s">
        <v>68</v>
      </c>
      <c r="B43" s="7" t="s">
        <v>85</v>
      </c>
      <c r="C43" s="95" t="s">
        <v>15</v>
      </c>
      <c r="D43" s="99">
        <v>0.7006</v>
      </c>
      <c r="E43" s="32">
        <v>1975000</v>
      </c>
      <c r="F43" s="88">
        <f>SUM(D43*E43)</f>
        <v>1383685</v>
      </c>
      <c r="G43" s="95" t="s">
        <v>15</v>
      </c>
      <c r="H43" s="99">
        <f>SUM(F42:F43)</f>
        <v>2767370</v>
      </c>
      <c r="I43" s="32">
        <f>SUM(I41/I42)</f>
        <v>1975000</v>
      </c>
      <c r="J43" s="88"/>
      <c r="K43" s="99">
        <v>0.7006</v>
      </c>
      <c r="L43" s="32">
        <v>1975000</v>
      </c>
      <c r="M43" s="88">
        <f>SUM(K43*L43)</f>
        <v>1383685</v>
      </c>
      <c r="N43" s="95" t="s">
        <v>15</v>
      </c>
      <c r="O43" s="99">
        <f>SUM(M42:M43)</f>
        <v>2767370</v>
      </c>
      <c r="P43" s="32">
        <f>SUM(P41/P42)</f>
        <v>1975000</v>
      </c>
      <c r="Q43" s="88"/>
      <c r="R43" s="99">
        <v>0.7006</v>
      </c>
      <c r="S43" s="32">
        <v>1975000</v>
      </c>
      <c r="T43" s="88">
        <f>SUM(R43*S43)</f>
        <v>1383685</v>
      </c>
      <c r="U43" s="95" t="s">
        <v>15</v>
      </c>
      <c r="V43" s="99">
        <f>SUM(T42:T43)</f>
        <v>2767370</v>
      </c>
      <c r="W43" s="32">
        <f>SUM(W41/W42)</f>
        <v>1975000</v>
      </c>
      <c r="X43" s="88"/>
      <c r="Y43" s="99">
        <v>0.7006</v>
      </c>
      <c r="Z43" s="32">
        <v>1975000</v>
      </c>
      <c r="AA43" s="88">
        <f>SUM(Y43*Z43)</f>
        <v>1383685</v>
      </c>
      <c r="AB43" s="95" t="s">
        <v>15</v>
      </c>
      <c r="AC43" s="99">
        <f>SUM(AA42:AA43)</f>
        <v>2767370</v>
      </c>
      <c r="AD43" s="32">
        <f>SUM(AD41/AD42)</f>
        <v>1975000</v>
      </c>
      <c r="AE43" s="88"/>
      <c r="AF43" s="99">
        <v>0.7006</v>
      </c>
      <c r="AG43" s="32">
        <v>1975000</v>
      </c>
      <c r="AH43" s="88">
        <f>SUM(AF43*AG43)</f>
        <v>1383685</v>
      </c>
    </row>
    <row r="44" spans="1:34" ht="13.5" thickBot="1">
      <c r="A44" s="19"/>
      <c r="B44" s="179" t="s">
        <v>98</v>
      </c>
      <c r="C44" s="100"/>
      <c r="D44" s="43"/>
      <c r="E44" s="44"/>
      <c r="F44" s="45">
        <v>0</v>
      </c>
      <c r="G44" s="100"/>
      <c r="H44" s="43"/>
      <c r="I44" s="44"/>
      <c r="J44" s="45"/>
      <c r="K44" s="43"/>
      <c r="L44" s="44"/>
      <c r="M44" s="45">
        <v>996000</v>
      </c>
      <c r="N44" s="100"/>
      <c r="O44" s="43"/>
      <c r="P44" s="44"/>
      <c r="Q44" s="45"/>
      <c r="R44" s="43"/>
      <c r="S44" s="44"/>
      <c r="T44" s="45">
        <v>1368000</v>
      </c>
      <c r="U44" s="100"/>
      <c r="V44" s="43"/>
      <c r="W44" s="44"/>
      <c r="X44" s="45"/>
      <c r="Y44" s="43"/>
      <c r="Z44" s="44"/>
      <c r="AA44" s="45">
        <v>1828000</v>
      </c>
      <c r="AB44" s="100"/>
      <c r="AC44" s="43"/>
      <c r="AD44" s="44"/>
      <c r="AE44" s="45"/>
      <c r="AF44" s="43"/>
      <c r="AG44" s="44"/>
      <c r="AH44" s="45">
        <v>1828000</v>
      </c>
    </row>
    <row r="45" spans="1:34" ht="13.5" thickBot="1">
      <c r="A45" s="58"/>
      <c r="B45" s="74" t="s">
        <v>28</v>
      </c>
      <c r="C45" s="40"/>
      <c r="D45" s="97"/>
      <c r="E45" s="46"/>
      <c r="F45" s="47">
        <f>SUM(F40:F43)</f>
        <v>6270370</v>
      </c>
      <c r="G45" s="40"/>
      <c r="H45" s="97"/>
      <c r="I45" s="46"/>
      <c r="J45" s="47"/>
      <c r="K45" s="97"/>
      <c r="L45" s="46"/>
      <c r="M45" s="47">
        <f>SUM(M40:M44)</f>
        <v>7266370</v>
      </c>
      <c r="N45" s="40"/>
      <c r="O45" s="97"/>
      <c r="P45" s="46"/>
      <c r="Q45" s="47"/>
      <c r="R45" s="97"/>
      <c r="S45" s="46"/>
      <c r="T45" s="47">
        <f>SUM(T40:T44)</f>
        <v>7638370</v>
      </c>
      <c r="U45" s="40"/>
      <c r="V45" s="97"/>
      <c r="W45" s="46"/>
      <c r="X45" s="47"/>
      <c r="Y45" s="97"/>
      <c r="Z45" s="46"/>
      <c r="AA45" s="47">
        <f>SUM(AA40:AA44)</f>
        <v>8098370</v>
      </c>
      <c r="AB45" s="40"/>
      <c r="AC45" s="97"/>
      <c r="AD45" s="46"/>
      <c r="AE45" s="47"/>
      <c r="AF45" s="97"/>
      <c r="AG45" s="46"/>
      <c r="AH45" s="47">
        <f>SUM(AH40:AH44)</f>
        <v>8098370</v>
      </c>
    </row>
    <row r="46" spans="1:6" ht="13.5" thickBot="1">
      <c r="A46" s="58"/>
      <c r="B46" s="65"/>
      <c r="C46" s="37"/>
      <c r="D46" s="37"/>
      <c r="E46" s="46"/>
      <c r="F46" s="123"/>
    </row>
    <row r="47" spans="1:6" ht="13.5" thickBot="1">
      <c r="A47" s="124"/>
      <c r="B47" s="196" t="s">
        <v>69</v>
      </c>
      <c r="C47" s="197"/>
      <c r="D47" s="197"/>
      <c r="E47" s="197"/>
      <c r="F47" s="198"/>
    </row>
    <row r="48" spans="1:34" ht="12.75">
      <c r="A48" s="19"/>
      <c r="B48" s="71" t="s">
        <v>13</v>
      </c>
      <c r="C48" s="203" t="s">
        <v>14</v>
      </c>
      <c r="D48" s="203"/>
      <c r="E48" s="203"/>
      <c r="F48" s="204"/>
      <c r="G48" s="187" t="s">
        <v>100</v>
      </c>
      <c r="H48" s="188"/>
      <c r="I48" s="188"/>
      <c r="J48" s="188"/>
      <c r="K48" s="188"/>
      <c r="L48" s="188"/>
      <c r="M48" s="189"/>
      <c r="N48" s="187" t="s">
        <v>101</v>
      </c>
      <c r="O48" s="188"/>
      <c r="P48" s="188"/>
      <c r="Q48" s="188"/>
      <c r="R48" s="188"/>
      <c r="S48" s="188"/>
      <c r="T48" s="189"/>
      <c r="U48" s="187" t="s">
        <v>101</v>
      </c>
      <c r="V48" s="188"/>
      <c r="W48" s="188"/>
      <c r="X48" s="188"/>
      <c r="Y48" s="188"/>
      <c r="Z48" s="188"/>
      <c r="AA48" s="189"/>
      <c r="AB48" s="187" t="s">
        <v>105</v>
      </c>
      <c r="AC48" s="188"/>
      <c r="AD48" s="188"/>
      <c r="AE48" s="188"/>
      <c r="AF48" s="188"/>
      <c r="AG48" s="188"/>
      <c r="AH48" s="189"/>
    </row>
    <row r="49" spans="1:34" ht="13.5" thickBot="1">
      <c r="A49" s="19"/>
      <c r="B49" s="13"/>
      <c r="C49" s="194" t="s">
        <v>40</v>
      </c>
      <c r="D49" s="194"/>
      <c r="E49" s="194"/>
      <c r="F49" s="195"/>
      <c r="G49" s="184" t="s">
        <v>39</v>
      </c>
      <c r="H49" s="185"/>
      <c r="I49" s="185"/>
      <c r="J49" s="185"/>
      <c r="K49" s="185"/>
      <c r="L49" s="185"/>
      <c r="M49" s="186"/>
      <c r="N49" s="184" t="s">
        <v>39</v>
      </c>
      <c r="O49" s="185"/>
      <c r="P49" s="185"/>
      <c r="Q49" s="185"/>
      <c r="R49" s="185"/>
      <c r="S49" s="185"/>
      <c r="T49" s="186"/>
      <c r="U49" s="184" t="s">
        <v>39</v>
      </c>
      <c r="V49" s="185"/>
      <c r="W49" s="185"/>
      <c r="X49" s="185"/>
      <c r="Y49" s="185"/>
      <c r="Z49" s="185"/>
      <c r="AA49" s="186"/>
      <c r="AB49" s="184" t="s">
        <v>39</v>
      </c>
      <c r="AC49" s="185"/>
      <c r="AD49" s="185"/>
      <c r="AE49" s="185"/>
      <c r="AF49" s="185"/>
      <c r="AG49" s="185"/>
      <c r="AH49" s="186"/>
    </row>
    <row r="50" spans="1:34" ht="26.25" thickBot="1">
      <c r="A50" s="19"/>
      <c r="B50" s="74"/>
      <c r="C50" s="150" t="s">
        <v>46</v>
      </c>
      <c r="D50" s="151" t="s">
        <v>47</v>
      </c>
      <c r="E50" s="152" t="s">
        <v>16</v>
      </c>
      <c r="F50" s="153" t="s">
        <v>48</v>
      </c>
      <c r="G50" s="150" t="s">
        <v>46</v>
      </c>
      <c r="H50" s="151" t="s">
        <v>47</v>
      </c>
      <c r="I50" s="152" t="s">
        <v>16</v>
      </c>
      <c r="J50" s="153" t="s">
        <v>48</v>
      </c>
      <c r="K50" s="151" t="s">
        <v>47</v>
      </c>
      <c r="L50" s="152" t="s">
        <v>16</v>
      </c>
      <c r="M50" s="153" t="s">
        <v>48</v>
      </c>
      <c r="N50" s="150" t="s">
        <v>46</v>
      </c>
      <c r="O50" s="151" t="s">
        <v>47</v>
      </c>
      <c r="P50" s="152" t="s">
        <v>16</v>
      </c>
      <c r="Q50" s="153" t="s">
        <v>48</v>
      </c>
      <c r="R50" s="151" t="s">
        <v>47</v>
      </c>
      <c r="S50" s="152" t="s">
        <v>16</v>
      </c>
      <c r="T50" s="153" t="s">
        <v>48</v>
      </c>
      <c r="U50" s="150" t="s">
        <v>46</v>
      </c>
      <c r="V50" s="151" t="s">
        <v>47</v>
      </c>
      <c r="W50" s="152" t="s">
        <v>16</v>
      </c>
      <c r="X50" s="153" t="s">
        <v>48</v>
      </c>
      <c r="Y50" s="151" t="s">
        <v>47</v>
      </c>
      <c r="Z50" s="152" t="s">
        <v>16</v>
      </c>
      <c r="AA50" s="153" t="s">
        <v>48</v>
      </c>
      <c r="AB50" s="150" t="s">
        <v>46</v>
      </c>
      <c r="AC50" s="151" t="s">
        <v>47</v>
      </c>
      <c r="AD50" s="152" t="s">
        <v>16</v>
      </c>
      <c r="AE50" s="153" t="s">
        <v>48</v>
      </c>
      <c r="AF50" s="151" t="s">
        <v>47</v>
      </c>
      <c r="AG50" s="152" t="s">
        <v>16</v>
      </c>
      <c r="AH50" s="153" t="s">
        <v>48</v>
      </c>
    </row>
    <row r="51" spans="1:34" ht="12.75">
      <c r="A51" s="55"/>
      <c r="B51" s="125"/>
      <c r="C51" s="39"/>
      <c r="D51" s="39"/>
      <c r="E51" s="69"/>
      <c r="F51" s="88"/>
      <c r="G51" s="167"/>
      <c r="H51" s="168"/>
      <c r="I51" s="156"/>
      <c r="J51" s="158"/>
      <c r="K51" s="168"/>
      <c r="L51" s="168"/>
      <c r="M51" s="169"/>
      <c r="N51" s="167"/>
      <c r="O51" s="168"/>
      <c r="P51" s="156"/>
      <c r="Q51" s="158"/>
      <c r="R51" s="168"/>
      <c r="S51" s="168"/>
      <c r="T51" s="169"/>
      <c r="U51" s="167"/>
      <c r="V51" s="168"/>
      <c r="W51" s="156"/>
      <c r="X51" s="158"/>
      <c r="Y51" s="168"/>
      <c r="Z51" s="168"/>
      <c r="AA51" s="169"/>
      <c r="AB51" s="167"/>
      <c r="AC51" s="168"/>
      <c r="AD51" s="156"/>
      <c r="AE51" s="158"/>
      <c r="AF51" s="168"/>
      <c r="AG51" s="168"/>
      <c r="AH51" s="169"/>
    </row>
    <row r="52" spans="1:34" ht="12.75">
      <c r="A52" s="55" t="s">
        <v>71</v>
      </c>
      <c r="B52" s="8" t="s">
        <v>31</v>
      </c>
      <c r="C52" s="102" t="s">
        <v>15</v>
      </c>
      <c r="D52" s="101">
        <v>8.75</v>
      </c>
      <c r="E52" s="69">
        <v>4580000</v>
      </c>
      <c r="F52" s="88">
        <f>SUM(D52*E52)</f>
        <v>40075000</v>
      </c>
      <c r="G52" s="170" t="s">
        <v>15</v>
      </c>
      <c r="H52" s="101"/>
      <c r="I52" s="69"/>
      <c r="J52" s="88"/>
      <c r="K52" s="101">
        <v>8.75</v>
      </c>
      <c r="L52" s="69">
        <v>4580000</v>
      </c>
      <c r="M52" s="88">
        <f>SUM(K52*L52)</f>
        <v>40075000</v>
      </c>
      <c r="N52" s="170" t="s">
        <v>15</v>
      </c>
      <c r="O52" s="101"/>
      <c r="P52" s="69"/>
      <c r="Q52" s="88"/>
      <c r="R52" s="101">
        <v>8.75</v>
      </c>
      <c r="S52" s="69">
        <v>4580000</v>
      </c>
      <c r="T52" s="88">
        <f>SUM(R52*S52)</f>
        <v>40075000</v>
      </c>
      <c r="U52" s="170" t="s">
        <v>15</v>
      </c>
      <c r="V52" s="101"/>
      <c r="W52" s="69"/>
      <c r="X52" s="88"/>
      <c r="Y52" s="101">
        <v>8.75</v>
      </c>
      <c r="Z52" s="69">
        <v>4580000</v>
      </c>
      <c r="AA52" s="88">
        <f>SUM(Y52*Z52)</f>
        <v>40075000</v>
      </c>
      <c r="AB52" s="170" t="s">
        <v>15</v>
      </c>
      <c r="AC52" s="101"/>
      <c r="AD52" s="69"/>
      <c r="AE52" s="88"/>
      <c r="AF52" s="101">
        <v>8.75</v>
      </c>
      <c r="AG52" s="69">
        <v>4580000</v>
      </c>
      <c r="AH52" s="88">
        <f>SUM(AF52*AG52)</f>
        <v>40075000</v>
      </c>
    </row>
    <row r="53" spans="1:34" ht="12.75">
      <c r="A53" s="55"/>
      <c r="B53" s="31"/>
      <c r="C53" s="51"/>
      <c r="D53" s="52"/>
      <c r="E53" s="90"/>
      <c r="F53" s="53"/>
      <c r="G53" s="171"/>
      <c r="H53" s="52"/>
      <c r="I53" s="90"/>
      <c r="J53" s="53"/>
      <c r="K53" s="51"/>
      <c r="L53" s="90"/>
      <c r="M53" s="53"/>
      <c r="N53" s="171"/>
      <c r="O53" s="52"/>
      <c r="P53" s="90"/>
      <c r="Q53" s="53"/>
      <c r="R53" s="51"/>
      <c r="S53" s="90"/>
      <c r="T53" s="53"/>
      <c r="U53" s="171"/>
      <c r="V53" s="52"/>
      <c r="W53" s="90"/>
      <c r="X53" s="53"/>
      <c r="Y53" s="51"/>
      <c r="Z53" s="90"/>
      <c r="AA53" s="53"/>
      <c r="AB53" s="171"/>
      <c r="AC53" s="52"/>
      <c r="AD53" s="90"/>
      <c r="AE53" s="53"/>
      <c r="AF53" s="51"/>
      <c r="AG53" s="90"/>
      <c r="AH53" s="53"/>
    </row>
    <row r="54" spans="1:34" ht="25.5">
      <c r="A54" s="19" t="s">
        <v>70</v>
      </c>
      <c r="B54" s="104" t="s">
        <v>72</v>
      </c>
      <c r="C54" s="51"/>
      <c r="D54" s="52"/>
      <c r="E54" s="105"/>
      <c r="F54" s="53">
        <f>SUM(E55:E58)</f>
        <v>11595915</v>
      </c>
      <c r="G54" s="171"/>
      <c r="H54" s="52"/>
      <c r="I54" s="105"/>
      <c r="J54" s="53"/>
      <c r="K54" s="51"/>
      <c r="L54" s="105"/>
      <c r="M54" s="53">
        <f>SUM(L55:L58)</f>
        <v>11595915</v>
      </c>
      <c r="N54" s="171"/>
      <c r="O54" s="52"/>
      <c r="P54" s="105"/>
      <c r="Q54" s="53"/>
      <c r="R54" s="51"/>
      <c r="S54" s="105"/>
      <c r="T54" s="53">
        <f>SUM(S55:S58)</f>
        <v>11595915</v>
      </c>
      <c r="U54" s="171"/>
      <c r="V54" s="52"/>
      <c r="W54" s="105"/>
      <c r="X54" s="53"/>
      <c r="Y54" s="51"/>
      <c r="Z54" s="105"/>
      <c r="AA54" s="53">
        <f>SUM(Z55:Z58)</f>
        <v>11595915</v>
      </c>
      <c r="AB54" s="171"/>
      <c r="AC54" s="52"/>
      <c r="AD54" s="105"/>
      <c r="AE54" s="53"/>
      <c r="AF54" s="51"/>
      <c r="AG54" s="105"/>
      <c r="AH54" s="53">
        <f>SUM(AG55:AG58)</f>
        <v>11595915</v>
      </c>
    </row>
    <row r="55" spans="1:34" ht="25.5">
      <c r="A55" s="55" t="s">
        <v>73</v>
      </c>
      <c r="B55" s="103" t="s">
        <v>74</v>
      </c>
      <c r="C55" s="48"/>
      <c r="D55" s="39"/>
      <c r="E55" s="69">
        <v>2778173</v>
      </c>
      <c r="F55" s="88"/>
      <c r="G55" s="172"/>
      <c r="H55" s="39"/>
      <c r="I55" s="69"/>
      <c r="J55" s="88"/>
      <c r="K55" s="48"/>
      <c r="L55" s="69">
        <v>2778173</v>
      </c>
      <c r="M55" s="88"/>
      <c r="N55" s="172"/>
      <c r="O55" s="39"/>
      <c r="P55" s="69"/>
      <c r="Q55" s="88"/>
      <c r="R55" s="48"/>
      <c r="S55" s="69">
        <v>2778173</v>
      </c>
      <c r="T55" s="88"/>
      <c r="U55" s="172"/>
      <c r="V55" s="39"/>
      <c r="W55" s="69"/>
      <c r="X55" s="88"/>
      <c r="Y55" s="48"/>
      <c r="Z55" s="69">
        <v>2778173</v>
      </c>
      <c r="AA55" s="88"/>
      <c r="AB55" s="172"/>
      <c r="AC55" s="39"/>
      <c r="AD55" s="69"/>
      <c r="AE55" s="88"/>
      <c r="AF55" s="48"/>
      <c r="AG55" s="69">
        <v>2778173</v>
      </c>
      <c r="AH55" s="88"/>
    </row>
    <row r="56" spans="1:34" ht="12.75" hidden="1">
      <c r="A56" s="55" t="s">
        <v>1</v>
      </c>
      <c r="B56" s="4" t="s">
        <v>27</v>
      </c>
      <c r="C56" s="49"/>
      <c r="D56" s="50"/>
      <c r="E56" s="70"/>
      <c r="F56" s="88"/>
      <c r="G56" s="173"/>
      <c r="H56" s="50"/>
      <c r="I56" s="70"/>
      <c r="J56" s="88"/>
      <c r="K56" s="49"/>
      <c r="L56" s="70"/>
      <c r="M56" s="88"/>
      <c r="N56" s="173"/>
      <c r="O56" s="50"/>
      <c r="P56" s="70"/>
      <c r="Q56" s="88"/>
      <c r="R56" s="49"/>
      <c r="S56" s="70"/>
      <c r="T56" s="88"/>
      <c r="U56" s="173"/>
      <c r="V56" s="50"/>
      <c r="W56" s="70"/>
      <c r="X56" s="88"/>
      <c r="Y56" s="49"/>
      <c r="Z56" s="70"/>
      <c r="AA56" s="88"/>
      <c r="AB56" s="173"/>
      <c r="AC56" s="50"/>
      <c r="AD56" s="70"/>
      <c r="AE56" s="88"/>
      <c r="AF56" s="49"/>
      <c r="AG56" s="70"/>
      <c r="AH56" s="88"/>
    </row>
    <row r="57" spans="1:34" ht="12.75">
      <c r="A57" s="55" t="s">
        <v>75</v>
      </c>
      <c r="B57" s="8" t="s">
        <v>33</v>
      </c>
      <c r="C57" s="34"/>
      <c r="D57" s="35"/>
      <c r="E57" s="69">
        <v>6146100</v>
      </c>
      <c r="F57" s="88"/>
      <c r="G57" s="174"/>
      <c r="H57" s="35"/>
      <c r="I57" s="69"/>
      <c r="J57" s="88"/>
      <c r="K57" s="34"/>
      <c r="L57" s="69">
        <v>6146100</v>
      </c>
      <c r="M57" s="88"/>
      <c r="N57" s="174"/>
      <c r="O57" s="35"/>
      <c r="P57" s="69"/>
      <c r="Q57" s="88"/>
      <c r="R57" s="34"/>
      <c r="S57" s="69">
        <v>6146100</v>
      </c>
      <c r="T57" s="88"/>
      <c r="U57" s="174"/>
      <c r="V57" s="35"/>
      <c r="W57" s="69"/>
      <c r="X57" s="88"/>
      <c r="Y57" s="34"/>
      <c r="Z57" s="69">
        <v>6146100</v>
      </c>
      <c r="AA57" s="88"/>
      <c r="AB57" s="174"/>
      <c r="AC57" s="35"/>
      <c r="AD57" s="69"/>
      <c r="AE57" s="88"/>
      <c r="AF57" s="34"/>
      <c r="AG57" s="69">
        <v>6146100</v>
      </c>
      <c r="AH57" s="88"/>
    </row>
    <row r="58" spans="1:34" ht="12.75">
      <c r="A58" s="55" t="s">
        <v>76</v>
      </c>
      <c r="B58" s="8" t="s">
        <v>34</v>
      </c>
      <c r="C58" s="72"/>
      <c r="D58" s="72"/>
      <c r="E58" s="73">
        <v>2671642</v>
      </c>
      <c r="F58" s="88"/>
      <c r="G58" s="175"/>
      <c r="H58" s="72"/>
      <c r="I58" s="73"/>
      <c r="J58" s="88"/>
      <c r="K58" s="72"/>
      <c r="L58" s="73">
        <v>2671642</v>
      </c>
      <c r="M58" s="88"/>
      <c r="N58" s="175"/>
      <c r="O58" s="72"/>
      <c r="P58" s="73"/>
      <c r="Q58" s="88"/>
      <c r="R58" s="72"/>
      <c r="S58" s="73">
        <v>2671642</v>
      </c>
      <c r="T58" s="88"/>
      <c r="U58" s="175"/>
      <c r="V58" s="72"/>
      <c r="W58" s="73"/>
      <c r="X58" s="88"/>
      <c r="Y58" s="72"/>
      <c r="Z58" s="73">
        <v>2671642</v>
      </c>
      <c r="AA58" s="88"/>
      <c r="AB58" s="175"/>
      <c r="AC58" s="72"/>
      <c r="AD58" s="73"/>
      <c r="AE58" s="88"/>
      <c r="AF58" s="72"/>
      <c r="AG58" s="73">
        <v>2671642</v>
      </c>
      <c r="AH58" s="88"/>
    </row>
    <row r="59" spans="1:34" ht="25.5">
      <c r="A59" s="55" t="s">
        <v>77</v>
      </c>
      <c r="B59" s="106" t="s">
        <v>78</v>
      </c>
      <c r="C59" s="72"/>
      <c r="D59" s="72"/>
      <c r="E59" s="73"/>
      <c r="F59" s="88">
        <v>-27067760</v>
      </c>
      <c r="G59" s="175"/>
      <c r="H59" s="72"/>
      <c r="I59" s="73">
        <f>27067760/0.5*100</f>
        <v>5413552000</v>
      </c>
      <c r="J59" s="88"/>
      <c r="K59" s="72"/>
      <c r="L59" s="72"/>
      <c r="M59" s="88">
        <v>-27067760</v>
      </c>
      <c r="N59" s="175"/>
      <c r="O59" s="72"/>
      <c r="P59" s="73">
        <f>27067760/0.5*100</f>
        <v>5413552000</v>
      </c>
      <c r="Q59" s="88"/>
      <c r="R59" s="72"/>
      <c r="S59" s="72"/>
      <c r="T59" s="88">
        <v>-27067760</v>
      </c>
      <c r="U59" s="175"/>
      <c r="V59" s="72"/>
      <c r="W59" s="73">
        <f>27067760/0.5*100</f>
        <v>5413552000</v>
      </c>
      <c r="X59" s="88"/>
      <c r="Y59" s="72"/>
      <c r="Z59" s="72"/>
      <c r="AA59" s="88">
        <v>-27067760</v>
      </c>
      <c r="AB59" s="175"/>
      <c r="AC59" s="72"/>
      <c r="AD59" s="73">
        <f>27067760/0.5*100</f>
        <v>5413552000</v>
      </c>
      <c r="AE59" s="88"/>
      <c r="AF59" s="72"/>
      <c r="AG59" s="72"/>
      <c r="AH59" s="88">
        <v>-27067760</v>
      </c>
    </row>
    <row r="60" spans="1:34" ht="12.75">
      <c r="A60" s="55"/>
      <c r="B60" s="8" t="s">
        <v>79</v>
      </c>
      <c r="C60" s="72"/>
      <c r="D60" s="72"/>
      <c r="E60" s="73"/>
      <c r="F60" s="88">
        <f>SUM(F52:F59)</f>
        <v>24603155</v>
      </c>
      <c r="G60" s="175"/>
      <c r="H60" s="72"/>
      <c r="I60" s="73"/>
      <c r="J60" s="88"/>
      <c r="K60" s="72"/>
      <c r="L60" s="72"/>
      <c r="M60" s="88">
        <f>SUM(M52:M59)</f>
        <v>24603155</v>
      </c>
      <c r="N60" s="175"/>
      <c r="O60" s="72"/>
      <c r="P60" s="73"/>
      <c r="Q60" s="88"/>
      <c r="R60" s="72"/>
      <c r="S60" s="72"/>
      <c r="T60" s="88">
        <f>SUM(T52:T59)</f>
        <v>24603155</v>
      </c>
      <c r="U60" s="175"/>
      <c r="V60" s="72"/>
      <c r="W60" s="73"/>
      <c r="X60" s="88"/>
      <c r="Y60" s="72"/>
      <c r="Z60" s="72"/>
      <c r="AA60" s="88">
        <f>SUM(AA52:AA59)</f>
        <v>24603155</v>
      </c>
      <c r="AB60" s="175"/>
      <c r="AC60" s="72"/>
      <c r="AD60" s="73"/>
      <c r="AE60" s="88"/>
      <c r="AF60" s="72"/>
      <c r="AG60" s="72"/>
      <c r="AH60" s="88">
        <f>SUM(AH52:AH59)</f>
        <v>24603155</v>
      </c>
    </row>
    <row r="61" spans="1:34" s="112" customFormat="1" ht="25.5">
      <c r="A61" s="107" t="s">
        <v>80</v>
      </c>
      <c r="B61" s="108" t="s">
        <v>81</v>
      </c>
      <c r="C61" s="72"/>
      <c r="D61" s="109"/>
      <c r="E61" s="110"/>
      <c r="F61" s="77">
        <v>9458100</v>
      </c>
      <c r="G61" s="175"/>
      <c r="H61" s="109"/>
      <c r="I61" s="110">
        <v>5413552</v>
      </c>
      <c r="J61" s="77"/>
      <c r="K61" s="72"/>
      <c r="L61" s="109"/>
      <c r="M61" s="77">
        <v>9458100</v>
      </c>
      <c r="N61" s="175"/>
      <c r="O61" s="109"/>
      <c r="P61" s="110">
        <v>5413552</v>
      </c>
      <c r="Q61" s="77"/>
      <c r="R61" s="72"/>
      <c r="S61" s="109"/>
      <c r="T61" s="77">
        <v>9458100</v>
      </c>
      <c r="U61" s="175"/>
      <c r="V61" s="109"/>
      <c r="W61" s="110">
        <v>5413552</v>
      </c>
      <c r="X61" s="77"/>
      <c r="Y61" s="72"/>
      <c r="Z61" s="109"/>
      <c r="AA61" s="77">
        <v>9458100</v>
      </c>
      <c r="AB61" s="175"/>
      <c r="AC61" s="109"/>
      <c r="AD61" s="110">
        <v>5413552</v>
      </c>
      <c r="AE61" s="77"/>
      <c r="AF61" s="72"/>
      <c r="AG61" s="109"/>
      <c r="AH61" s="77">
        <v>9458100</v>
      </c>
    </row>
    <row r="62" spans="1:34" ht="12.75">
      <c r="A62" s="75"/>
      <c r="B62" s="179" t="s">
        <v>99</v>
      </c>
      <c r="C62" s="16"/>
      <c r="D62" s="16"/>
      <c r="E62" s="76"/>
      <c r="F62" s="88">
        <v>0</v>
      </c>
      <c r="G62" s="176"/>
      <c r="H62" s="16"/>
      <c r="I62" s="76"/>
      <c r="J62" s="113"/>
      <c r="K62" s="16"/>
      <c r="L62" s="16"/>
      <c r="M62" s="88">
        <v>2256000</v>
      </c>
      <c r="N62" s="176"/>
      <c r="O62" s="16"/>
      <c r="P62" s="76"/>
      <c r="Q62" s="113"/>
      <c r="R62" s="16"/>
      <c r="S62" s="16"/>
      <c r="T62" s="88">
        <v>3359000</v>
      </c>
      <c r="U62" s="176"/>
      <c r="V62" s="16"/>
      <c r="W62" s="76"/>
      <c r="X62" s="113"/>
      <c r="Y62" s="16"/>
      <c r="Z62" s="16"/>
      <c r="AA62" s="88">
        <v>4466302</v>
      </c>
      <c r="AB62" s="176"/>
      <c r="AC62" s="16"/>
      <c r="AD62" s="76"/>
      <c r="AE62" s="113"/>
      <c r="AF62" s="16"/>
      <c r="AG62" s="16"/>
      <c r="AH62" s="88">
        <v>4466302</v>
      </c>
    </row>
    <row r="63" spans="1:34" ht="12.75">
      <c r="A63" s="75"/>
      <c r="B63" s="179" t="s">
        <v>104</v>
      </c>
      <c r="C63" s="16"/>
      <c r="D63" s="16"/>
      <c r="E63" s="76"/>
      <c r="F63" s="88">
        <v>0</v>
      </c>
      <c r="G63" s="176"/>
      <c r="H63" s="16"/>
      <c r="I63" s="76"/>
      <c r="J63" s="113"/>
      <c r="K63" s="16"/>
      <c r="L63" s="16"/>
      <c r="M63" s="88">
        <v>0</v>
      </c>
      <c r="N63" s="176"/>
      <c r="O63" s="16"/>
      <c r="P63" s="76"/>
      <c r="Q63" s="113"/>
      <c r="R63" s="16"/>
      <c r="S63" s="16"/>
      <c r="T63" s="88">
        <v>0</v>
      </c>
      <c r="U63" s="176"/>
      <c r="V63" s="16"/>
      <c r="W63" s="76"/>
      <c r="X63" s="113"/>
      <c r="Y63" s="16"/>
      <c r="Z63" s="16"/>
      <c r="AA63" s="88">
        <v>488000</v>
      </c>
      <c r="AB63" s="176"/>
      <c r="AC63" s="16"/>
      <c r="AD63" s="76"/>
      <c r="AE63" s="113"/>
      <c r="AF63" s="16"/>
      <c r="AG63" s="16"/>
      <c r="AH63" s="88">
        <v>488000</v>
      </c>
    </row>
    <row r="64" spans="1:34" s="17" customFormat="1" ht="16.5" thickBot="1">
      <c r="A64" s="119"/>
      <c r="B64" s="180" t="s">
        <v>82</v>
      </c>
      <c r="C64" s="114"/>
      <c r="D64" s="114"/>
      <c r="E64" s="115"/>
      <c r="F64" s="116">
        <f>SUM(F60:F61)</f>
        <v>34061255</v>
      </c>
      <c r="G64" s="177"/>
      <c r="H64" s="114"/>
      <c r="I64" s="115"/>
      <c r="J64" s="116"/>
      <c r="K64" s="114"/>
      <c r="L64" s="114"/>
      <c r="M64" s="116">
        <f>SUM(M60:M62)</f>
        <v>36317255</v>
      </c>
      <c r="N64" s="177"/>
      <c r="O64" s="114"/>
      <c r="P64" s="115"/>
      <c r="Q64" s="116"/>
      <c r="R64" s="114"/>
      <c r="S64" s="114"/>
      <c r="T64" s="116">
        <f>SUM(T60:T62)</f>
        <v>37420255</v>
      </c>
      <c r="U64" s="177"/>
      <c r="V64" s="114"/>
      <c r="W64" s="115"/>
      <c r="X64" s="116"/>
      <c r="Y64" s="114"/>
      <c r="Z64" s="114"/>
      <c r="AA64" s="116">
        <f>SUM(AA60:AA63)</f>
        <v>39015557</v>
      </c>
      <c r="AB64" s="177"/>
      <c r="AC64" s="114"/>
      <c r="AD64" s="115"/>
      <c r="AE64" s="116"/>
      <c r="AF64" s="114"/>
      <c r="AG64" s="114"/>
      <c r="AH64" s="116">
        <f>SUM(AH60:AH63)</f>
        <v>39015557</v>
      </c>
    </row>
    <row r="65" spans="1:34" s="17" customFormat="1" ht="16.5" thickBot="1">
      <c r="A65" s="119"/>
      <c r="B65" s="138" t="s">
        <v>93</v>
      </c>
      <c r="C65" s="114"/>
      <c r="D65" s="114"/>
      <c r="E65" s="115"/>
      <c r="F65" s="116">
        <f>SUM(F23+F34+F45+F64)</f>
        <v>91707625</v>
      </c>
      <c r="G65" s="177"/>
      <c r="H65" s="114"/>
      <c r="I65" s="115"/>
      <c r="J65" s="116"/>
      <c r="K65" s="114"/>
      <c r="L65" s="114"/>
      <c r="M65" s="116">
        <f>SUM(M23+M34+M45+M64)</f>
        <v>95333625</v>
      </c>
      <c r="N65" s="177"/>
      <c r="O65" s="114"/>
      <c r="P65" s="115"/>
      <c r="Q65" s="116"/>
      <c r="R65" s="114"/>
      <c r="S65" s="114"/>
      <c r="T65" s="116">
        <f>SUM(T23+T34+T45+T64)</f>
        <v>98001625</v>
      </c>
      <c r="U65" s="177"/>
      <c r="V65" s="114"/>
      <c r="W65" s="115"/>
      <c r="X65" s="116"/>
      <c r="Y65" s="114"/>
      <c r="Z65" s="114"/>
      <c r="AA65" s="116">
        <f>SUM(AA23+AA34+AA45+AA64)</f>
        <v>104964927</v>
      </c>
      <c r="AB65" s="177"/>
      <c r="AC65" s="114"/>
      <c r="AD65" s="115"/>
      <c r="AE65" s="116"/>
      <c r="AF65" s="114"/>
      <c r="AG65" s="114"/>
      <c r="AH65" s="116">
        <f>SUM(AH23+AH34+AH45+AH64)</f>
        <v>104964927</v>
      </c>
    </row>
    <row r="66" spans="1:34" s="17" customFormat="1" ht="16.5" thickBot="1">
      <c r="A66" s="199"/>
      <c r="B66" s="197"/>
      <c r="C66" s="197"/>
      <c r="D66" s="197"/>
      <c r="E66" s="197"/>
      <c r="F66" s="197"/>
      <c r="G66" s="117"/>
      <c r="H66" s="111"/>
      <c r="I66" s="111"/>
      <c r="J66" s="112"/>
      <c r="K66" s="112"/>
      <c r="L66" s="112"/>
      <c r="M66" s="112"/>
      <c r="N66" s="117"/>
      <c r="O66" s="111"/>
      <c r="P66" s="111"/>
      <c r="Q66" s="112"/>
      <c r="R66" s="112"/>
      <c r="S66" s="112"/>
      <c r="T66" s="112"/>
      <c r="U66" s="117"/>
      <c r="V66" s="111"/>
      <c r="W66" s="111"/>
      <c r="X66" s="112"/>
      <c r="Y66" s="112"/>
      <c r="Z66" s="112"/>
      <c r="AA66" s="112"/>
      <c r="AB66" s="117"/>
      <c r="AC66" s="111"/>
      <c r="AD66" s="111"/>
      <c r="AE66" s="112"/>
      <c r="AF66" s="112"/>
      <c r="AG66" s="112"/>
      <c r="AH66" s="112"/>
    </row>
    <row r="67" spans="1:6" ht="13.5" thickBot="1">
      <c r="A67" s="124"/>
      <c r="B67" s="196" t="s">
        <v>87</v>
      </c>
      <c r="C67" s="197"/>
      <c r="D67" s="197"/>
      <c r="E67" s="197"/>
      <c r="F67" s="198"/>
    </row>
    <row r="68" spans="1:34" s="137" customFormat="1" ht="25.5">
      <c r="A68" s="144" t="s">
        <v>89</v>
      </c>
      <c r="B68" s="141" t="s">
        <v>88</v>
      </c>
      <c r="C68" s="102" t="s">
        <v>15</v>
      </c>
      <c r="D68" s="101">
        <v>3503</v>
      </c>
      <c r="E68" s="69">
        <v>1140</v>
      </c>
      <c r="F68" s="88">
        <f>SUM(D68*E68)</f>
        <v>3993420</v>
      </c>
      <c r="G68" s="154" t="s">
        <v>15</v>
      </c>
      <c r="H68" s="155">
        <v>3503</v>
      </c>
      <c r="I68" s="156">
        <v>1140</v>
      </c>
      <c r="J68" s="157" t="s">
        <v>15</v>
      </c>
      <c r="K68" s="155">
        <v>3503</v>
      </c>
      <c r="L68" s="156">
        <v>1140</v>
      </c>
      <c r="M68" s="158">
        <f>SUM(K68*L68)</f>
        <v>3993420</v>
      </c>
      <c r="N68" s="154" t="s">
        <v>15</v>
      </c>
      <c r="O68" s="155">
        <v>3503</v>
      </c>
      <c r="P68" s="156">
        <v>1140</v>
      </c>
      <c r="Q68" s="157" t="s">
        <v>15</v>
      </c>
      <c r="R68" s="155">
        <v>3503</v>
      </c>
      <c r="S68" s="156">
        <v>1140</v>
      </c>
      <c r="T68" s="158">
        <f>SUM(R68*S68)</f>
        <v>3993420</v>
      </c>
      <c r="U68" s="154" t="s">
        <v>15</v>
      </c>
      <c r="V68" s="155">
        <v>3503</v>
      </c>
      <c r="W68" s="156">
        <v>1140</v>
      </c>
      <c r="X68" s="157" t="s">
        <v>15</v>
      </c>
      <c r="Y68" s="155">
        <v>3503</v>
      </c>
      <c r="Z68" s="156">
        <v>1140</v>
      </c>
      <c r="AA68" s="158">
        <f>SUM(Y68*Z68)</f>
        <v>3993420</v>
      </c>
      <c r="AB68" s="154" t="s">
        <v>15</v>
      </c>
      <c r="AC68" s="155">
        <v>3503</v>
      </c>
      <c r="AD68" s="156">
        <v>1140</v>
      </c>
      <c r="AE68" s="157" t="s">
        <v>15</v>
      </c>
      <c r="AF68" s="155">
        <v>3503</v>
      </c>
      <c r="AG68" s="156">
        <v>1140</v>
      </c>
      <c r="AH68" s="158">
        <f>SUM(AF68*AG68)</f>
        <v>3993420</v>
      </c>
    </row>
    <row r="69" spans="1:34" s="17" customFormat="1" ht="15.75">
      <c r="A69" s="145"/>
      <c r="B69" s="142" t="s">
        <v>97</v>
      </c>
      <c r="C69" s="133"/>
      <c r="D69" s="133"/>
      <c r="E69" s="134"/>
      <c r="F69" s="135">
        <v>0</v>
      </c>
      <c r="G69" s="159"/>
      <c r="H69" s="133"/>
      <c r="I69" s="134"/>
      <c r="J69" s="135"/>
      <c r="K69" s="133"/>
      <c r="L69" s="133"/>
      <c r="M69" s="135">
        <v>181000</v>
      </c>
      <c r="N69" s="159"/>
      <c r="O69" s="133"/>
      <c r="P69" s="134"/>
      <c r="Q69" s="135"/>
      <c r="R69" s="133"/>
      <c r="S69" s="133"/>
      <c r="T69" s="135">
        <v>181000</v>
      </c>
      <c r="U69" s="159"/>
      <c r="V69" s="133"/>
      <c r="W69" s="134"/>
      <c r="X69" s="135"/>
      <c r="Y69" s="133"/>
      <c r="Z69" s="133"/>
      <c r="AA69" s="135">
        <v>181000</v>
      </c>
      <c r="AB69" s="159"/>
      <c r="AC69" s="133"/>
      <c r="AD69" s="134"/>
      <c r="AE69" s="135"/>
      <c r="AF69" s="133"/>
      <c r="AG69" s="133"/>
      <c r="AH69" s="135">
        <v>181000</v>
      </c>
    </row>
    <row r="70" spans="1:34" s="17" customFormat="1" ht="15.75">
      <c r="A70" s="145"/>
      <c r="B70" s="140" t="s">
        <v>102</v>
      </c>
      <c r="C70" s="181"/>
      <c r="D70" s="181"/>
      <c r="E70" s="182"/>
      <c r="F70" s="129">
        <v>0</v>
      </c>
      <c r="G70" s="183"/>
      <c r="H70" s="181"/>
      <c r="I70" s="182"/>
      <c r="J70" s="136"/>
      <c r="K70" s="181"/>
      <c r="L70" s="181"/>
      <c r="M70" s="129">
        <v>0</v>
      </c>
      <c r="N70" s="183"/>
      <c r="O70" s="181"/>
      <c r="P70" s="182"/>
      <c r="Q70" s="136"/>
      <c r="R70" s="181"/>
      <c r="S70" s="181"/>
      <c r="T70" s="129">
        <v>105000</v>
      </c>
      <c r="U70" s="183"/>
      <c r="V70" s="181"/>
      <c r="W70" s="182"/>
      <c r="X70" s="136"/>
      <c r="Y70" s="181"/>
      <c r="Z70" s="181"/>
      <c r="AA70" s="129">
        <v>105000</v>
      </c>
      <c r="AB70" s="183"/>
      <c r="AC70" s="181"/>
      <c r="AD70" s="182"/>
      <c r="AE70" s="136"/>
      <c r="AF70" s="181"/>
      <c r="AG70" s="181"/>
      <c r="AH70" s="129">
        <v>105000</v>
      </c>
    </row>
    <row r="71" spans="1:34" s="17" customFormat="1" ht="16.5" thickBot="1">
      <c r="A71" s="145"/>
      <c r="B71" s="143" t="s">
        <v>28</v>
      </c>
      <c r="C71" s="130"/>
      <c r="D71" s="130"/>
      <c r="E71" s="131"/>
      <c r="F71" s="136">
        <f>SUM(F68:F69)</f>
        <v>3993420</v>
      </c>
      <c r="G71" s="160"/>
      <c r="H71" s="130"/>
      <c r="I71" s="131"/>
      <c r="J71" s="161"/>
      <c r="K71" s="130"/>
      <c r="L71" s="130"/>
      <c r="M71" s="161">
        <f>SUM(M68:M69)</f>
        <v>4174420</v>
      </c>
      <c r="N71" s="160"/>
      <c r="O71" s="130"/>
      <c r="P71" s="131"/>
      <c r="Q71" s="161"/>
      <c r="R71" s="130"/>
      <c r="S71" s="130"/>
      <c r="T71" s="161">
        <f>SUM(T68:T70)</f>
        <v>4279420</v>
      </c>
      <c r="U71" s="160"/>
      <c r="V71" s="130"/>
      <c r="W71" s="131"/>
      <c r="X71" s="161"/>
      <c r="Y71" s="130"/>
      <c r="Z71" s="130"/>
      <c r="AA71" s="161">
        <f>SUM(AA68:AA70)</f>
        <v>4279420</v>
      </c>
      <c r="AB71" s="160"/>
      <c r="AC71" s="130"/>
      <c r="AD71" s="131"/>
      <c r="AE71" s="161"/>
      <c r="AF71" s="130"/>
      <c r="AG71" s="130"/>
      <c r="AH71" s="161">
        <f>SUM(AH68:AH70)</f>
        <v>4279420</v>
      </c>
    </row>
    <row r="72" spans="1:6" ht="13.5" thickBot="1">
      <c r="A72" s="146"/>
      <c r="B72" s="200" t="s">
        <v>90</v>
      </c>
      <c r="C72" s="201"/>
      <c r="D72" s="201"/>
      <c r="E72" s="201"/>
      <c r="F72" s="202"/>
    </row>
    <row r="73" spans="1:34" s="17" customFormat="1" ht="15.75">
      <c r="A73" s="147">
        <v>15</v>
      </c>
      <c r="B73" s="142" t="s">
        <v>91</v>
      </c>
      <c r="C73" s="133"/>
      <c r="D73" s="133"/>
      <c r="E73" s="134"/>
      <c r="F73" s="135">
        <v>3600</v>
      </c>
      <c r="G73" s="162"/>
      <c r="H73" s="163"/>
      <c r="I73" s="164"/>
      <c r="J73" s="165"/>
      <c r="K73" s="163"/>
      <c r="L73" s="163"/>
      <c r="M73" s="165">
        <v>3600</v>
      </c>
      <c r="N73" s="162"/>
      <c r="O73" s="163"/>
      <c r="P73" s="164"/>
      <c r="Q73" s="165"/>
      <c r="R73" s="163"/>
      <c r="S73" s="163"/>
      <c r="T73" s="165">
        <v>3600</v>
      </c>
      <c r="U73" s="162"/>
      <c r="V73" s="163"/>
      <c r="W73" s="164"/>
      <c r="X73" s="165"/>
      <c r="Y73" s="163"/>
      <c r="Z73" s="163"/>
      <c r="AA73" s="165">
        <v>3600</v>
      </c>
      <c r="AB73" s="162"/>
      <c r="AC73" s="163"/>
      <c r="AD73" s="164"/>
      <c r="AE73" s="165"/>
      <c r="AF73" s="163"/>
      <c r="AG73" s="163"/>
      <c r="AH73" s="165">
        <v>3600</v>
      </c>
    </row>
    <row r="74" spans="1:34" s="17" customFormat="1" ht="15.75">
      <c r="A74" s="147">
        <v>17</v>
      </c>
      <c r="B74" s="140" t="s">
        <v>92</v>
      </c>
      <c r="C74" s="127"/>
      <c r="D74" s="127"/>
      <c r="E74" s="128"/>
      <c r="F74" s="129">
        <v>336504</v>
      </c>
      <c r="G74" s="166"/>
      <c r="H74" s="127"/>
      <c r="I74" s="128"/>
      <c r="J74" s="129"/>
      <c r="K74" s="127"/>
      <c r="L74" s="127"/>
      <c r="M74" s="129">
        <v>336504</v>
      </c>
      <c r="N74" s="166"/>
      <c r="O74" s="127"/>
      <c r="P74" s="128"/>
      <c r="Q74" s="129"/>
      <c r="R74" s="127"/>
      <c r="S74" s="127"/>
      <c r="T74" s="129">
        <v>336504</v>
      </c>
      <c r="U74" s="166"/>
      <c r="V74" s="127"/>
      <c r="W74" s="128"/>
      <c r="X74" s="129"/>
      <c r="Y74" s="127"/>
      <c r="Z74" s="127"/>
      <c r="AA74" s="129">
        <v>336504</v>
      </c>
      <c r="AB74" s="166"/>
      <c r="AC74" s="127"/>
      <c r="AD74" s="128"/>
      <c r="AE74" s="129"/>
      <c r="AF74" s="127"/>
      <c r="AG74" s="127"/>
      <c r="AH74" s="129">
        <v>336504</v>
      </c>
    </row>
    <row r="75" spans="1:34" s="17" customFormat="1" ht="15.75">
      <c r="A75" s="147"/>
      <c r="B75" s="139" t="s">
        <v>28</v>
      </c>
      <c r="C75" s="127"/>
      <c r="D75" s="127"/>
      <c r="E75" s="128"/>
      <c r="F75" s="129">
        <f>SUM(F73:F74)</f>
        <v>340104</v>
      </c>
      <c r="G75" s="166"/>
      <c r="H75" s="127"/>
      <c r="I75" s="128"/>
      <c r="J75" s="129"/>
      <c r="K75" s="127"/>
      <c r="L75" s="127"/>
      <c r="M75" s="129">
        <f>SUM(M73:M74)</f>
        <v>340104</v>
      </c>
      <c r="N75" s="166"/>
      <c r="O75" s="127"/>
      <c r="P75" s="128"/>
      <c r="Q75" s="129"/>
      <c r="R75" s="127"/>
      <c r="S75" s="127"/>
      <c r="T75" s="129">
        <f>SUM(T73:T74)</f>
        <v>340104</v>
      </c>
      <c r="U75" s="166"/>
      <c r="V75" s="127"/>
      <c r="W75" s="128"/>
      <c r="X75" s="129"/>
      <c r="Y75" s="127"/>
      <c r="Z75" s="127"/>
      <c r="AA75" s="129">
        <f>SUM(AA73:AA74)</f>
        <v>340104</v>
      </c>
      <c r="AB75" s="166"/>
      <c r="AC75" s="127"/>
      <c r="AD75" s="128"/>
      <c r="AE75" s="129"/>
      <c r="AF75" s="127"/>
      <c r="AG75" s="127"/>
      <c r="AH75" s="129">
        <f>SUM(AH73:AH74)</f>
        <v>340104</v>
      </c>
    </row>
    <row r="76" spans="1:34" s="17" customFormat="1" ht="16.5" thickBot="1">
      <c r="A76" s="148"/>
      <c r="B76" s="130"/>
      <c r="C76" s="130"/>
      <c r="D76" s="130"/>
      <c r="E76" s="131"/>
      <c r="F76" s="132"/>
      <c r="G76" s="160"/>
      <c r="H76" s="130"/>
      <c r="I76" s="131"/>
      <c r="J76" s="132"/>
      <c r="K76" s="130"/>
      <c r="L76" s="130"/>
      <c r="M76" s="132"/>
      <c r="N76" s="160"/>
      <c r="O76" s="130"/>
      <c r="P76" s="131"/>
      <c r="Q76" s="132"/>
      <c r="R76" s="130"/>
      <c r="S76" s="130"/>
      <c r="T76" s="132"/>
      <c r="U76" s="160"/>
      <c r="V76" s="130"/>
      <c r="W76" s="131"/>
      <c r="X76" s="132"/>
      <c r="Y76" s="130"/>
      <c r="Z76" s="130"/>
      <c r="AA76" s="132"/>
      <c r="AB76" s="160"/>
      <c r="AC76" s="130"/>
      <c r="AD76" s="131"/>
      <c r="AE76" s="132"/>
      <c r="AF76" s="130"/>
      <c r="AG76" s="130"/>
      <c r="AH76" s="132"/>
    </row>
    <row r="77" spans="1:34" s="6" customFormat="1" ht="16.5" thickBot="1">
      <c r="A77" s="119"/>
      <c r="B77" s="118" t="s">
        <v>83</v>
      </c>
      <c r="C77" s="114"/>
      <c r="D77" s="114"/>
      <c r="E77" s="115"/>
      <c r="F77" s="116">
        <f>SUM(F65+F71+F75)</f>
        <v>96041149</v>
      </c>
      <c r="G77" s="114"/>
      <c r="H77" s="114"/>
      <c r="I77" s="115"/>
      <c r="J77" s="116"/>
      <c r="K77" s="114"/>
      <c r="L77" s="114"/>
      <c r="M77" s="116">
        <f>SUM(M65+M71+M75)</f>
        <v>99848149</v>
      </c>
      <c r="N77" s="114"/>
      <c r="O77" s="114"/>
      <c r="P77" s="115"/>
      <c r="Q77" s="116"/>
      <c r="R77" s="114"/>
      <c r="S77" s="114"/>
      <c r="T77" s="116">
        <f>SUM(T65+T71+T75)</f>
        <v>102621149</v>
      </c>
      <c r="U77" s="114"/>
      <c r="V77" s="114"/>
      <c r="W77" s="115"/>
      <c r="X77" s="116"/>
      <c r="Y77" s="114"/>
      <c r="Z77" s="114"/>
      <c r="AA77" s="116">
        <f>SUM(AA65+AA71+AA75)</f>
        <v>109584451</v>
      </c>
      <c r="AB77" s="114"/>
      <c r="AC77" s="114"/>
      <c r="AD77" s="115"/>
      <c r="AE77" s="116"/>
      <c r="AF77" s="114"/>
      <c r="AG77" s="114"/>
      <c r="AH77" s="116">
        <f>SUM(AH65+AH71+AH75)</f>
        <v>109584451</v>
      </c>
    </row>
    <row r="78" spans="1:6" ht="15.75">
      <c r="A78" t="s">
        <v>108</v>
      </c>
      <c r="B78" s="17"/>
      <c r="C78" s="17"/>
      <c r="D78" s="17"/>
      <c r="E78" s="18"/>
      <c r="F78" s="10"/>
    </row>
    <row r="79" spans="2:6" ht="12.75" hidden="1">
      <c r="B79" s="23" t="s">
        <v>18</v>
      </c>
      <c r="C79" s="22" t="s">
        <v>17</v>
      </c>
      <c r="E79" s="22" t="s">
        <v>2</v>
      </c>
      <c r="F79" s="87" t="s">
        <v>38</v>
      </c>
    </row>
    <row r="80" ht="12.75" hidden="1">
      <c r="C80" s="9"/>
    </row>
    <row r="81" spans="2:5" ht="12.75" hidden="1">
      <c r="B81" s="1" t="s">
        <v>19</v>
      </c>
      <c r="C81" s="9">
        <v>9677655</v>
      </c>
      <c r="E81" s="3">
        <v>14287518</v>
      </c>
    </row>
    <row r="82" spans="2:6" ht="12.75" hidden="1">
      <c r="B82" s="1" t="s">
        <v>94</v>
      </c>
      <c r="C82" s="9"/>
      <c r="E82" s="3"/>
      <c r="F82" s="3">
        <v>3993420</v>
      </c>
    </row>
    <row r="83" spans="2:6" ht="12.75" hidden="1">
      <c r="B83" s="1" t="s">
        <v>20</v>
      </c>
      <c r="C83" s="9">
        <v>326500</v>
      </c>
      <c r="E83" s="3">
        <v>326500</v>
      </c>
      <c r="F83" s="3">
        <v>336504</v>
      </c>
    </row>
    <row r="84" spans="2:6" ht="12.75" hidden="1">
      <c r="B84" s="24" t="s">
        <v>29</v>
      </c>
      <c r="C84" s="11">
        <f>SUM(C81:C83)</f>
        <v>10004155</v>
      </c>
      <c r="E84" s="11">
        <f>SUM(E81:E83)</f>
        <v>14614018</v>
      </c>
      <c r="F84" s="11">
        <f>SUM(F81:F83)</f>
        <v>4329924</v>
      </c>
    </row>
    <row r="85" spans="2:30" ht="12.75" hidden="1">
      <c r="B85" s="23" t="s">
        <v>21</v>
      </c>
      <c r="C85" s="9"/>
      <c r="I85" s="121"/>
      <c r="P85" s="121"/>
      <c r="W85" s="121"/>
      <c r="AD85" s="121"/>
    </row>
    <row r="86" spans="2:30" ht="12.75" hidden="1">
      <c r="B86" s="1" t="s">
        <v>22</v>
      </c>
      <c r="C86" s="9">
        <v>3425390</v>
      </c>
      <c r="D86" s="9"/>
      <c r="E86" s="3">
        <v>2770450</v>
      </c>
      <c r="F86" s="3">
        <v>2767370</v>
      </c>
      <c r="I86" s="122">
        <v>1383685</v>
      </c>
      <c r="P86" s="122">
        <v>1383685</v>
      </c>
      <c r="W86" s="122">
        <v>1383685</v>
      </c>
      <c r="AD86" s="122">
        <v>1383685</v>
      </c>
    </row>
    <row r="87" spans="2:30" ht="12.75" hidden="1">
      <c r="B87" s="1" t="s">
        <v>23</v>
      </c>
      <c r="C87" s="9">
        <v>58436666</v>
      </c>
      <c r="E87" s="3">
        <v>61021667</v>
      </c>
      <c r="F87" s="3">
        <v>51376000</v>
      </c>
      <c r="I87" s="3">
        <v>1383685</v>
      </c>
      <c r="P87" s="3">
        <v>1383685</v>
      </c>
      <c r="W87" s="3">
        <v>1383685</v>
      </c>
      <c r="AD87" s="3">
        <v>1383685</v>
      </c>
    </row>
    <row r="88" spans="2:30" ht="12.75" hidden="1">
      <c r="B88" s="1" t="s">
        <v>24</v>
      </c>
      <c r="C88" s="9">
        <v>16017667</v>
      </c>
      <c r="E88" s="3">
        <v>11626134</v>
      </c>
      <c r="G88" s="9"/>
      <c r="H88" s="126" t="s">
        <v>86</v>
      </c>
      <c r="I88" s="3">
        <f>SUM(I86:I87)</f>
        <v>2767370</v>
      </c>
      <c r="N88" s="9"/>
      <c r="O88" s="126" t="s">
        <v>86</v>
      </c>
      <c r="P88" s="3">
        <f>SUM(P86:P87)</f>
        <v>2767370</v>
      </c>
      <c r="U88" s="9"/>
      <c r="V88" s="126" t="s">
        <v>86</v>
      </c>
      <c r="W88" s="3">
        <f>SUM(W86:W87)</f>
        <v>2767370</v>
      </c>
      <c r="AB88" s="9"/>
      <c r="AC88" s="126" t="s">
        <v>86</v>
      </c>
      <c r="AD88" s="3">
        <f>SUM(AD86:AD87)</f>
        <v>2767370</v>
      </c>
    </row>
    <row r="89" spans="2:28" ht="12.75" hidden="1">
      <c r="B89" s="1" t="s">
        <v>6</v>
      </c>
      <c r="C89" s="9"/>
      <c r="E89" s="3">
        <v>7174367</v>
      </c>
      <c r="G89" s="9"/>
      <c r="N89" s="9"/>
      <c r="U89" s="9"/>
      <c r="AB89" s="9"/>
    </row>
    <row r="90" spans="2:5" ht="12.75" hidden="1">
      <c r="B90" s="1" t="s">
        <v>30</v>
      </c>
      <c r="C90" s="9">
        <v>749713</v>
      </c>
      <c r="E90" s="3">
        <v>541030</v>
      </c>
    </row>
    <row r="91" spans="2:29" ht="12.75" hidden="1">
      <c r="B91" s="1" t="s">
        <v>25</v>
      </c>
      <c r="C91" s="9">
        <v>15196260</v>
      </c>
      <c r="E91" s="3">
        <v>7014000</v>
      </c>
      <c r="F91" s="3">
        <v>3503000</v>
      </c>
      <c r="H91" s="9"/>
      <c r="O91" s="9"/>
      <c r="V91" s="9"/>
      <c r="AC91" s="9"/>
    </row>
    <row r="92" spans="2:29" ht="12.75" hidden="1">
      <c r="B92" s="1" t="s">
        <v>26</v>
      </c>
      <c r="C92" s="9">
        <v>150000</v>
      </c>
      <c r="E92" s="3">
        <v>0</v>
      </c>
      <c r="F92" s="3">
        <v>3600</v>
      </c>
      <c r="H92" s="9"/>
      <c r="O92" s="9"/>
      <c r="V92" s="9"/>
      <c r="AC92" s="9"/>
    </row>
    <row r="93" spans="2:29" ht="12.75" hidden="1">
      <c r="B93" s="24" t="s">
        <v>29</v>
      </c>
      <c r="C93" s="11">
        <f>SUM(C86:C92)</f>
        <v>93975696</v>
      </c>
      <c r="D93" s="11"/>
      <c r="E93" s="11">
        <f>SUM(E86:E92)</f>
        <v>90147648</v>
      </c>
      <c r="F93" s="26">
        <f>SUM(F86:F92)</f>
        <v>57649970</v>
      </c>
      <c r="H93" s="9"/>
      <c r="O93" s="9"/>
      <c r="V93" s="9"/>
      <c r="AC93" s="9"/>
    </row>
    <row r="94" spans="2:29" ht="12.75" hidden="1">
      <c r="B94" s="24"/>
      <c r="C94" s="11"/>
      <c r="E94" s="3"/>
      <c r="H94" s="9"/>
      <c r="O94" s="9"/>
      <c r="V94" s="9"/>
      <c r="AC94" s="9"/>
    </row>
    <row r="95" spans="2:29" ht="12.75" hidden="1">
      <c r="B95" s="12" t="s">
        <v>3</v>
      </c>
      <c r="C95" s="18">
        <v>77671280</v>
      </c>
      <c r="D95" s="12"/>
      <c r="E95" s="3">
        <v>74727280</v>
      </c>
      <c r="H95" s="9"/>
      <c r="O95" s="9"/>
      <c r="V95" s="9"/>
      <c r="AC95" s="9"/>
    </row>
    <row r="96" spans="2:29" ht="12.75" hidden="1">
      <c r="B96" s="12" t="s">
        <v>4</v>
      </c>
      <c r="C96" s="18">
        <v>-28361925</v>
      </c>
      <c r="D96" s="12"/>
      <c r="E96" s="3">
        <v>-25211823</v>
      </c>
      <c r="H96" s="9"/>
      <c r="O96" s="9"/>
      <c r="V96" s="9"/>
      <c r="AC96" s="9"/>
    </row>
    <row r="97" spans="2:29" ht="12.75" hidden="1">
      <c r="B97" s="24" t="s">
        <v>5</v>
      </c>
      <c r="C97" s="11">
        <f>SUM(C95:C96)</f>
        <v>49309355</v>
      </c>
      <c r="D97" s="11"/>
      <c r="E97" s="11">
        <f>SUM(E95:E96)</f>
        <v>49515457</v>
      </c>
      <c r="H97" s="9"/>
      <c r="O97" s="9"/>
      <c r="V97" s="9"/>
      <c r="AC97" s="9"/>
    </row>
    <row r="98" spans="2:29" ht="12.75" hidden="1">
      <c r="B98" s="24"/>
      <c r="C98" s="9"/>
      <c r="H98" s="11"/>
      <c r="O98" s="11"/>
      <c r="V98" s="11"/>
      <c r="AC98" s="11"/>
    </row>
    <row r="99" spans="2:29" ht="12.75" hidden="1">
      <c r="B99" s="5" t="s">
        <v>12</v>
      </c>
      <c r="C99" s="11">
        <f>C93+C84+C97</f>
        <v>153289206</v>
      </c>
      <c r="E99" s="11">
        <f>+E84+E93+E97</f>
        <v>154277123</v>
      </c>
      <c r="H99" s="11"/>
      <c r="O99" s="11"/>
      <c r="V99" s="11"/>
      <c r="AC99" s="11"/>
    </row>
    <row r="100" spans="8:29" ht="12.75" hidden="1">
      <c r="H100" s="57"/>
      <c r="O100" s="57"/>
      <c r="V100" s="57"/>
      <c r="AC100" s="57"/>
    </row>
    <row r="101" spans="2:29" ht="12.75" hidden="1">
      <c r="B101" s="1" t="s">
        <v>31</v>
      </c>
      <c r="F101" s="26">
        <v>40075000</v>
      </c>
      <c r="H101" s="11"/>
      <c r="O101" s="11"/>
      <c r="V101" s="11"/>
      <c r="AC101" s="11"/>
    </row>
    <row r="102" spans="2:29" ht="12.75" hidden="1">
      <c r="B102" s="1" t="s">
        <v>32</v>
      </c>
      <c r="F102" s="26">
        <f>SUM(F103:F105)</f>
        <v>11595915</v>
      </c>
      <c r="H102" s="9"/>
      <c r="O102" s="9"/>
      <c r="V102" s="9"/>
      <c r="AC102" s="9"/>
    </row>
    <row r="103" spans="2:29" ht="12.75" hidden="1">
      <c r="B103" s="1" t="s">
        <v>84</v>
      </c>
      <c r="F103" s="10">
        <v>2778173</v>
      </c>
      <c r="H103" s="11"/>
      <c r="O103" s="11"/>
      <c r="V103" s="11"/>
      <c r="AC103" s="11"/>
    </row>
    <row r="104" spans="2:6" ht="12.75" hidden="1">
      <c r="B104" s="1" t="s">
        <v>33</v>
      </c>
      <c r="F104" s="10">
        <v>6146100</v>
      </c>
    </row>
    <row r="105" spans="2:6" ht="12.75" hidden="1">
      <c r="B105" s="1" t="s">
        <v>34</v>
      </c>
      <c r="F105" s="10">
        <v>2671642</v>
      </c>
    </row>
    <row r="106" spans="2:6" ht="12.75" hidden="1">
      <c r="B106" s="1" t="s">
        <v>37</v>
      </c>
      <c r="F106" s="26">
        <v>-27067760</v>
      </c>
    </row>
    <row r="107" ht="12.75" hidden="1">
      <c r="F107" s="26"/>
    </row>
    <row r="108" spans="2:6" ht="12.75" hidden="1">
      <c r="B108" s="1" t="s">
        <v>35</v>
      </c>
      <c r="F108" s="26">
        <f>SUM(F101+F102+F106)</f>
        <v>24603155</v>
      </c>
    </row>
    <row r="109" spans="2:6" ht="12.75" hidden="1">
      <c r="B109" s="1" t="s">
        <v>36</v>
      </c>
      <c r="F109" s="26">
        <v>9458100</v>
      </c>
    </row>
    <row r="110" ht="12.75" hidden="1">
      <c r="F110" s="26"/>
    </row>
    <row r="111" spans="6:28" ht="12.75" hidden="1">
      <c r="F111" s="26">
        <f>SUM(F108:F110)</f>
        <v>34061255</v>
      </c>
      <c r="G111" s="26">
        <f>SUM(G108:G110)</f>
        <v>0</v>
      </c>
      <c r="N111" s="26">
        <f>SUM(N108:N110)</f>
        <v>0</v>
      </c>
      <c r="U111" s="26">
        <f>SUM(U108:U110)</f>
        <v>0</v>
      </c>
      <c r="AB111" s="26">
        <f>SUM(AB108:AB110)</f>
        <v>0</v>
      </c>
    </row>
    <row r="112" ht="12.75" hidden="1">
      <c r="F112" s="120">
        <f>SUM(F93+F111+F84)</f>
        <v>96041149</v>
      </c>
    </row>
    <row r="113" ht="12.75" hidden="1"/>
    <row r="114" ht="12.75" hidden="1">
      <c r="B114" s="1" t="s">
        <v>95</v>
      </c>
    </row>
    <row r="115" ht="12.75" hidden="1"/>
    <row r="116" ht="12.75" hidden="1"/>
    <row r="117" ht="12.75" hidden="1"/>
  </sheetData>
  <sheetProtection/>
  <mergeCells count="47">
    <mergeCell ref="AB37:AH37"/>
    <mergeCell ref="C38:F38"/>
    <mergeCell ref="C48:F48"/>
    <mergeCell ref="A1:AH1"/>
    <mergeCell ref="A3:AH3"/>
    <mergeCell ref="A4:AH4"/>
    <mergeCell ref="AB6:AH6"/>
    <mergeCell ref="C6:F6"/>
    <mergeCell ref="AB7:AH7"/>
    <mergeCell ref="AB26:AH26"/>
    <mergeCell ref="AB27:AH27"/>
    <mergeCell ref="AB38:AH38"/>
    <mergeCell ref="B67:F67"/>
    <mergeCell ref="A66:F66"/>
    <mergeCell ref="B72:F72"/>
    <mergeCell ref="C49:F49"/>
    <mergeCell ref="AB48:AH48"/>
    <mergeCell ref="AB49:AH49"/>
    <mergeCell ref="G49:M49"/>
    <mergeCell ref="B47:F47"/>
    <mergeCell ref="G48:M48"/>
    <mergeCell ref="C7:F7"/>
    <mergeCell ref="C26:F26"/>
    <mergeCell ref="C27:F27"/>
    <mergeCell ref="C37:F37"/>
    <mergeCell ref="G7:M7"/>
    <mergeCell ref="G37:M37"/>
    <mergeCell ref="G38:M38"/>
    <mergeCell ref="G6:M6"/>
    <mergeCell ref="G26:M26"/>
    <mergeCell ref="G27:M27"/>
    <mergeCell ref="N48:T48"/>
    <mergeCell ref="N49:T49"/>
    <mergeCell ref="N6:T6"/>
    <mergeCell ref="N7:T7"/>
    <mergeCell ref="N26:T26"/>
    <mergeCell ref="N27:T27"/>
    <mergeCell ref="N37:T37"/>
    <mergeCell ref="N38:T38"/>
    <mergeCell ref="U38:AA38"/>
    <mergeCell ref="U48:AA48"/>
    <mergeCell ref="U49:AA49"/>
    <mergeCell ref="U6:AA6"/>
    <mergeCell ref="U7:AA7"/>
    <mergeCell ref="U26:AA26"/>
    <mergeCell ref="U27:AA27"/>
    <mergeCell ref="U37:AA37"/>
  </mergeCells>
  <printOptions/>
  <pageMargins left="0.75" right="0.75" top="1" bottom="1" header="0.5" footer="0.5"/>
  <pageSetup horizontalDpi="600" verticalDpi="600" orientation="landscape" paperSize="9" scale="3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Csillag Kati</dc:creator>
  <cp:keywords/>
  <dc:description/>
  <cp:lastModifiedBy>Csillag.Kata</cp:lastModifiedBy>
  <cp:lastPrinted>2014-08-26T13:17:33Z</cp:lastPrinted>
  <dcterms:created xsi:type="dcterms:W3CDTF">2009-11-23T08:42:24Z</dcterms:created>
  <dcterms:modified xsi:type="dcterms:W3CDTF">2014-08-27T11:00:41Z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