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35" yWindow="5580" windowWidth="24240" windowHeight="8610"/>
  </bookViews>
  <sheets>
    <sheet name="14.sz.m.-3 éve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J11" i="1" l="1"/>
  <c r="J12" i="1"/>
  <c r="C7" i="1"/>
  <c r="K11" i="1" l="1"/>
  <c r="L11" i="1" s="1"/>
  <c r="M11" i="1" s="1"/>
  <c r="K13" i="1"/>
  <c r="L13" i="1" s="1"/>
  <c r="M13" i="1" s="1"/>
  <c r="D8" i="1"/>
  <c r="E8" i="1" s="1"/>
  <c r="F8" i="1" s="1"/>
  <c r="E23" i="1"/>
  <c r="F23" i="1" s="1"/>
  <c r="D9" i="1"/>
  <c r="E9" i="1" s="1"/>
  <c r="F9" i="1" s="1"/>
  <c r="D10" i="1"/>
  <c r="E10" i="1" s="1"/>
  <c r="F10" i="1" s="1"/>
  <c r="D24" i="1"/>
  <c r="D30" i="1" s="1"/>
  <c r="E21" i="1"/>
  <c r="D7" i="1"/>
  <c r="E7" i="1" s="1"/>
  <c r="F7" i="1" s="1"/>
  <c r="K8" i="1"/>
  <c r="L8" i="1" s="1"/>
  <c r="M8" i="1" s="1"/>
  <c r="K9" i="1"/>
  <c r="L9" i="1" s="1"/>
  <c r="M9" i="1" s="1"/>
  <c r="K10" i="1"/>
  <c r="L10" i="1" s="1"/>
  <c r="M10" i="1" s="1"/>
  <c r="K12" i="1"/>
  <c r="L12" i="1" s="1"/>
  <c r="K7" i="1"/>
  <c r="L7" i="1" s="1"/>
  <c r="M7" i="1" s="1"/>
  <c r="J27" i="1"/>
  <c r="J24" i="1"/>
  <c r="J30" i="1" s="1"/>
  <c r="J17" i="1"/>
  <c r="J32" i="1" s="1"/>
  <c r="J14" i="1"/>
  <c r="C27" i="1"/>
  <c r="C24" i="1"/>
  <c r="C30" i="1" s="1"/>
  <c r="C17" i="1"/>
  <c r="C32" i="1" s="1"/>
  <c r="C14" i="1"/>
  <c r="L17" i="1"/>
  <c r="L27" i="1"/>
  <c r="E27" i="1"/>
  <c r="E32" i="1" s="1"/>
  <c r="D27" i="1"/>
  <c r="E17" i="1"/>
  <c r="D17" i="1"/>
  <c r="D32" i="1" s="1"/>
  <c r="K27" i="1"/>
  <c r="K17" i="1"/>
  <c r="K32" i="1" s="1"/>
  <c r="M27" i="1"/>
  <c r="M17" i="1"/>
  <c r="F27" i="1"/>
  <c r="F17" i="1"/>
  <c r="F32" i="1"/>
  <c r="M32" i="1" l="1"/>
  <c r="F21" i="1"/>
  <c r="F24" i="1" s="1"/>
  <c r="F30" i="1" s="1"/>
  <c r="E24" i="1"/>
  <c r="E30" i="1" s="1"/>
  <c r="M24" i="1"/>
  <c r="M30" i="1" s="1"/>
  <c r="K14" i="1"/>
  <c r="K19" i="1" s="1"/>
  <c r="D14" i="1"/>
  <c r="D31" i="1" s="1"/>
  <c r="L24" i="1"/>
  <c r="L30" i="1" s="1"/>
  <c r="K24" i="1"/>
  <c r="K30" i="1" s="1"/>
  <c r="M14" i="1"/>
  <c r="M19" i="1" s="1"/>
  <c r="J31" i="1"/>
  <c r="J19" i="1"/>
  <c r="J33" i="1" s="1"/>
  <c r="C31" i="1"/>
  <c r="C19" i="1"/>
  <c r="C33" i="1" s="1"/>
  <c r="F14" i="1"/>
  <c r="L14" i="1"/>
  <c r="E14" i="1"/>
  <c r="L32" i="1"/>
  <c r="K31" i="1" l="1"/>
  <c r="M33" i="1"/>
  <c r="D19" i="1"/>
  <c r="D33" i="1" s="1"/>
  <c r="M31" i="1"/>
  <c r="K33" i="1"/>
  <c r="E31" i="1"/>
  <c r="E19" i="1"/>
  <c r="E33" i="1" s="1"/>
  <c r="F19" i="1"/>
  <c r="F33" i="1" s="1"/>
  <c r="F31" i="1"/>
  <c r="L19" i="1"/>
  <c r="L33" i="1" s="1"/>
  <c r="L31" i="1"/>
</calcChain>
</file>

<file path=xl/sharedStrings.xml><?xml version="1.0" encoding="utf-8"?>
<sst xmlns="http://schemas.openxmlformats.org/spreadsheetml/2006/main" count="97" uniqueCount="79">
  <si>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</si>
  <si>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</si>
  <si>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</si>
  <si>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</si>
  <si>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</si>
  <si>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</si>
  <si>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</si>
  <si>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</si>
  <si>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</si>
  <si>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</si>
  <si>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</si>
  <si>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</si>
  <si>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</si>
  <si>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</si>
  <si>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</si>
  <si>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</si>
  <si>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</si>
  <si>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</si>
  <si>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</si>
  <si>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</si>
  <si>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</si>
  <si>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</si>
  <si>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</si>
  <si>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</si>
  <si>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</si>
  <si>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</si>
  <si>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</si>
  <si>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</si>
  <si>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</si>
  <si>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</si>
  <si>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</si>
  <si>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</si>
  <si>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</si>
  <si>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</si>
  <si>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</si>
  <si>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</si>
  <si>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</si>
  <si>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</si>
  <si>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</si>
  <si>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</si>
  <si>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</si>
  <si>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</si>
  <si>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</si>
  <si>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</si>
  <si>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</si>
  <si>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</si>
  <si>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</si>
  <si>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</si>
  <si>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</si>
  <si>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</si>
  <si>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</si>
  <si>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</si>
  <si>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</si>
  <si>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</si>
  <si>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</si>
  <si>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</si>
  <si>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</si>
  <si>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</si>
  <si>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</si>
  <si>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</si>
  <si>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</si>
  <si>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</si>
  <si>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</si>
  <si>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</si>
  <si>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</si>
  <si>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</si>
  <si>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</si>
  <si>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2016.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</si>
  <si>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</si>
  <si>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</si>
  <si>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</si>
  <si>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</si>
  <si>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</si>
  <si>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14 .sz. melléklet</t>
  </si>
  <si>
    <t>2018.</t>
  </si>
  <si>
    <t>Pilisborosjenő Község Önkormányzat 2016. évi költségvetési mérlege</t>
  </si>
  <si>
    <t>Pilisborosjenő, 2016. január 28.</t>
  </si>
  <si>
    <t>2019.</t>
  </si>
  <si>
    <t>Felhalmozási c.fiansz.kiadások( hiteltörl.)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</si>
</sst>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3" fontId="1" fillId="0" borderId="11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6" xfId="0" applyNumberFormat="1" applyBorder="1"/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2" xfId="0" applyBorder="1"/>
    <xf numFmtId="0" fontId="0" fillId="0" borderId="0" xfId="0" applyBorder="1"/>
    <xf numFmtId="3" fontId="1" fillId="0" borderId="22" xfId="0" applyNumberFormat="1" applyFont="1" applyBorder="1"/>
    <xf numFmtId="3" fontId="1" fillId="0" borderId="9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4" xfId="0" applyBorder="1"/>
    <xf numFmtId="0" fontId="0" fillId="0" borderId="26" xfId="0" applyBorder="1"/>
    <xf numFmtId="0" fontId="1" fillId="0" borderId="6" xfId="0" applyFont="1" applyFill="1" applyBorder="1"/>
    <xf numFmtId="3" fontId="1" fillId="0" borderId="1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/>
    <xf numFmtId="3" fontId="0" fillId="0" borderId="34" xfId="0" applyNumberFormat="1" applyBorder="1"/>
    <xf numFmtId="3" fontId="0" fillId="0" borderId="35" xfId="0" applyNumberFormat="1" applyBorder="1"/>
    <xf numFmtId="3" fontId="1" fillId="0" borderId="22" xfId="0" applyNumberFormat="1" applyFont="1" applyBorder="1" applyAlignment="1">
      <alignment horizontal="center" vertical="center"/>
    </xf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1" fillId="0" borderId="39" xfId="0" applyNumberFormat="1" applyFont="1" applyBorder="1"/>
    <xf numFmtId="3" fontId="0" fillId="0" borderId="33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1" fillId="0" borderId="29" xfId="0" applyNumberFormat="1" applyFon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30" xfId="0" applyNumberFormat="1" applyBorder="1"/>
    <xf numFmtId="0" fontId="0" fillId="0" borderId="46" xfId="0" applyBorder="1"/>
    <xf numFmtId="0" fontId="0" fillId="0" borderId="47" xfId="0" applyBorder="1"/>
    <xf numFmtId="0" fontId="0" fillId="0" borderId="49" xfId="0" applyBorder="1"/>
    <xf numFmtId="0" fontId="0" fillId="0" borderId="48" xfId="0" applyBorder="1"/>
    <xf numFmtId="0" fontId="0" fillId="0" borderId="50" xfId="0" applyBorder="1"/>
    <xf numFmtId="0" fontId="0" fillId="0" borderId="45" xfId="0" applyBorder="1"/>
    <xf numFmtId="3" fontId="0" fillId="0" borderId="50" xfId="0" applyNumberForma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K11" sqref="K11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3" x14ac:dyDescent="0.25">
      <c r="M1" s="12" t="s">
        <v>73</v>
      </c>
    </row>
    <row r="2" spans="1:13" ht="18.75" x14ac:dyDescent="0.3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thickBot="1" x14ac:dyDescent="0.3">
      <c r="M3" s="12" t="s">
        <v>61</v>
      </c>
    </row>
    <row r="4" spans="1:13" ht="15.75" thickBot="1" x14ac:dyDescent="0.3">
      <c r="A4" s="74" t="s">
        <v>2</v>
      </c>
      <c r="B4" s="75"/>
      <c r="C4" s="76"/>
      <c r="D4" s="76"/>
      <c r="E4" s="76"/>
      <c r="F4" s="77"/>
      <c r="G4" s="24"/>
      <c r="H4" s="74" t="s">
        <v>4</v>
      </c>
      <c r="I4" s="75"/>
      <c r="J4" s="76"/>
      <c r="K4" s="76"/>
      <c r="L4" s="76"/>
      <c r="M4" s="77"/>
    </row>
    <row r="5" spans="1:13" ht="15.75" thickBot="1" x14ac:dyDescent="0.3">
      <c r="A5" s="83" t="s">
        <v>3</v>
      </c>
      <c r="B5" s="81" t="s">
        <v>0</v>
      </c>
      <c r="C5" s="45"/>
      <c r="D5" s="79" t="s">
        <v>1</v>
      </c>
      <c r="E5" s="79"/>
      <c r="F5" s="80"/>
      <c r="G5" s="23"/>
      <c r="H5" s="83" t="s">
        <v>3</v>
      </c>
      <c r="I5" s="81" t="s">
        <v>0</v>
      </c>
      <c r="J5" s="45"/>
      <c r="K5" s="79" t="s">
        <v>1</v>
      </c>
      <c r="L5" s="79"/>
      <c r="M5" s="80"/>
    </row>
    <row r="6" spans="1:13" ht="15.75" thickBot="1" x14ac:dyDescent="0.3">
      <c r="A6" s="84"/>
      <c r="B6" s="82"/>
      <c r="C6" s="44" t="s">
        <v>67</v>
      </c>
      <c r="D6" s="49" t="s">
        <v>68</v>
      </c>
      <c r="E6" s="49" t="s">
        <v>74</v>
      </c>
      <c r="F6" s="49" t="s">
        <v>77</v>
      </c>
      <c r="G6" s="30"/>
      <c r="H6" s="84"/>
      <c r="I6" s="82"/>
      <c r="J6" s="44" t="s">
        <v>67</v>
      </c>
      <c r="K6" s="49" t="s">
        <v>68</v>
      </c>
      <c r="L6" s="49" t="s">
        <v>74</v>
      </c>
      <c r="M6" s="49" t="s">
        <v>77</v>
      </c>
    </row>
    <row r="7" spans="1:13" x14ac:dyDescent="0.25">
      <c r="A7" s="9" t="s">
        <v>5</v>
      </c>
      <c r="B7" s="25" t="s">
        <v>64</v>
      </c>
      <c r="C7" s="61">
        <f>171318+136</f>
        <v>171454</v>
      </c>
      <c r="D7" s="61">
        <f>C7*1.05</f>
        <v>180026.7</v>
      </c>
      <c r="E7" s="61">
        <f>D7*1.05</f>
        <v>189028.03500000003</v>
      </c>
      <c r="F7" s="61">
        <f>E7*1.05</f>
        <v>198479.43675000005</v>
      </c>
      <c r="G7" s="13"/>
      <c r="H7" s="18" t="s">
        <v>11</v>
      </c>
      <c r="I7" s="31" t="s">
        <v>15</v>
      </c>
      <c r="J7" s="61">
        <v>169182</v>
      </c>
      <c r="K7" s="61">
        <f>J7*1.05</f>
        <v>177641.1</v>
      </c>
      <c r="L7" s="61">
        <f>K7*1.05</f>
        <v>186523.15500000003</v>
      </c>
      <c r="M7" s="55">
        <f>L7*1.05</f>
        <v>195849.31275000004</v>
      </c>
    </row>
    <row r="8" spans="1:13" x14ac:dyDescent="0.25">
      <c r="A8" s="2" t="s">
        <v>6</v>
      </c>
      <c r="B8" s="26" t="s">
        <v>7</v>
      </c>
      <c r="C8" s="62">
        <v>336399</v>
      </c>
      <c r="D8" s="62">
        <f>C8*1.05-81000</f>
        <v>272218.95</v>
      </c>
      <c r="E8" s="62">
        <f t="shared" ref="E8:F8" si="0">D8*1.05</f>
        <v>285829.89750000002</v>
      </c>
      <c r="F8" s="62">
        <f t="shared" si="0"/>
        <v>300121.39237500005</v>
      </c>
      <c r="G8" s="14"/>
      <c r="H8" s="19" t="s">
        <v>12</v>
      </c>
      <c r="I8" s="32" t="s">
        <v>62</v>
      </c>
      <c r="J8" s="62">
        <v>45175</v>
      </c>
      <c r="K8" s="62">
        <f t="shared" ref="K8:M12" si="1">J8*1.05</f>
        <v>47433.75</v>
      </c>
      <c r="L8" s="62">
        <f t="shared" si="1"/>
        <v>49805.4375</v>
      </c>
      <c r="M8" s="56">
        <f t="shared" si="1"/>
        <v>52295.709375000006</v>
      </c>
    </row>
    <row r="9" spans="1:13" x14ac:dyDescent="0.25">
      <c r="A9" s="2" t="s">
        <v>8</v>
      </c>
      <c r="B9" s="26" t="s">
        <v>9</v>
      </c>
      <c r="C9" s="62">
        <v>73114</v>
      </c>
      <c r="D9" s="62">
        <f t="shared" ref="D9:F9" si="2">C9*1.05</f>
        <v>76769.7</v>
      </c>
      <c r="E9" s="62">
        <f t="shared" si="2"/>
        <v>80608.184999999998</v>
      </c>
      <c r="F9" s="62">
        <f t="shared" si="2"/>
        <v>84638.594249999995</v>
      </c>
      <c r="G9" s="14"/>
      <c r="H9" s="19" t="s">
        <v>13</v>
      </c>
      <c r="I9" s="32" t="s">
        <v>16</v>
      </c>
      <c r="J9" s="62">
        <v>150328</v>
      </c>
      <c r="K9" s="62">
        <f t="shared" si="1"/>
        <v>157844.4</v>
      </c>
      <c r="L9" s="62">
        <f t="shared" si="1"/>
        <v>165736.62</v>
      </c>
      <c r="M9" s="56">
        <f t="shared" si="1"/>
        <v>174023.451</v>
      </c>
    </row>
    <row r="10" spans="1:13" x14ac:dyDescent="0.25">
      <c r="A10" s="2" t="s">
        <v>30</v>
      </c>
      <c r="B10" s="26" t="s">
        <v>31</v>
      </c>
      <c r="C10" s="67">
        <v>0</v>
      </c>
      <c r="D10" s="65">
        <f t="shared" ref="D10:F10" si="3">C10*1.05</f>
        <v>0</v>
      </c>
      <c r="E10" s="65">
        <f t="shared" si="3"/>
        <v>0</v>
      </c>
      <c r="F10" s="65">
        <f t="shared" si="3"/>
        <v>0</v>
      </c>
      <c r="G10" s="14"/>
      <c r="H10" s="19" t="s">
        <v>14</v>
      </c>
      <c r="I10" s="32" t="s">
        <v>17</v>
      </c>
      <c r="J10" s="62">
        <v>19835</v>
      </c>
      <c r="K10" s="62">
        <f t="shared" si="1"/>
        <v>20826.75</v>
      </c>
      <c r="L10" s="62">
        <f t="shared" si="1"/>
        <v>21868.087500000001</v>
      </c>
      <c r="M10" s="56">
        <f t="shared" si="1"/>
        <v>22961.491875000003</v>
      </c>
    </row>
    <row r="11" spans="1:13" x14ac:dyDescent="0.25">
      <c r="A11" s="2"/>
      <c r="B11" s="26"/>
      <c r="C11" s="67"/>
      <c r="D11" s="67"/>
      <c r="E11" s="62"/>
      <c r="F11" s="62"/>
      <c r="G11" s="14"/>
      <c r="H11" s="19" t="s">
        <v>18</v>
      </c>
      <c r="I11" s="32" t="s">
        <v>19</v>
      </c>
      <c r="J11" s="62">
        <f>196311+136</f>
        <v>196447</v>
      </c>
      <c r="K11" s="62">
        <f>J11*1.05-81000</f>
        <v>125269.35</v>
      </c>
      <c r="L11" s="62">
        <f t="shared" si="1"/>
        <v>131532.8175</v>
      </c>
      <c r="M11" s="56">
        <f>L11*1.05-55000</f>
        <v>83109.458375000017</v>
      </c>
    </row>
    <row r="12" spans="1:13" x14ac:dyDescent="0.25">
      <c r="A12" s="2"/>
      <c r="B12" s="26"/>
      <c r="C12" s="67"/>
      <c r="D12" s="67"/>
      <c r="E12" s="62"/>
      <c r="F12" s="62"/>
      <c r="G12" s="14"/>
      <c r="H12" s="19"/>
      <c r="I12" s="32" t="s">
        <v>20</v>
      </c>
      <c r="J12" s="62">
        <f>67935+136</f>
        <v>68071</v>
      </c>
      <c r="K12" s="62">
        <f t="shared" si="1"/>
        <v>71474.55</v>
      </c>
      <c r="L12" s="62">
        <f t="shared" si="1"/>
        <v>75048.277500000011</v>
      </c>
      <c r="M12" s="56">
        <v>23643</v>
      </c>
    </row>
    <row r="13" spans="1:13" ht="15.75" thickBot="1" x14ac:dyDescent="0.3">
      <c r="A13" s="41"/>
      <c r="B13" s="42"/>
      <c r="C13" s="68"/>
      <c r="D13" s="68"/>
      <c r="E13" s="63"/>
      <c r="F13" s="63"/>
      <c r="G13" s="15"/>
      <c r="H13" s="39"/>
      <c r="I13" s="51" t="s">
        <v>21</v>
      </c>
      <c r="J13" s="63">
        <v>102329</v>
      </c>
      <c r="K13" s="63">
        <f>J13*1.05-81000</f>
        <v>26445.450000000012</v>
      </c>
      <c r="L13" s="63">
        <f t="shared" ref="L13:M13" si="4">K13*1.05</f>
        <v>27767.722500000014</v>
      </c>
      <c r="M13" s="40">
        <f t="shared" si="4"/>
        <v>29156.108625000015</v>
      </c>
    </row>
    <row r="14" spans="1:13" ht="15.75" thickBot="1" x14ac:dyDescent="0.3">
      <c r="A14" s="10" t="s">
        <v>56</v>
      </c>
      <c r="B14" s="46" t="s">
        <v>22</v>
      </c>
      <c r="C14" s="37">
        <f>C7+C8+C9+C10</f>
        <v>580967</v>
      </c>
      <c r="D14" s="37">
        <f>D7+D8+D9+D10</f>
        <v>529015.35</v>
      </c>
      <c r="E14" s="37">
        <f>E7+E8+E9+E10</f>
        <v>555466.11750000005</v>
      </c>
      <c r="F14" s="37">
        <f>F7+F8+F9+F10</f>
        <v>583239.42337500013</v>
      </c>
      <c r="G14" s="16"/>
      <c r="H14" s="10" t="s">
        <v>56</v>
      </c>
      <c r="I14" s="34" t="s">
        <v>23</v>
      </c>
      <c r="J14" s="38">
        <f>SUM(J7:J11)</f>
        <v>580967</v>
      </c>
      <c r="K14" s="38">
        <f>SUM(K7:K11)</f>
        <v>529015.35</v>
      </c>
      <c r="L14" s="38">
        <f>SUM(L7:L11)</f>
        <v>555466.11750000005</v>
      </c>
      <c r="M14" s="37">
        <f>SUM(M7:M11)</f>
        <v>528239.42337500001</v>
      </c>
    </row>
    <row r="15" spans="1:13" x14ac:dyDescent="0.25">
      <c r="A15" s="3"/>
      <c r="B15" s="28"/>
      <c r="C15" s="69"/>
      <c r="D15" s="69"/>
      <c r="E15" s="65"/>
      <c r="F15" s="65"/>
      <c r="G15" s="13"/>
      <c r="H15" s="21"/>
      <c r="I15" s="35"/>
      <c r="J15" s="21"/>
      <c r="K15" s="21"/>
      <c r="L15" s="13"/>
      <c r="M15" s="4"/>
    </row>
    <row r="16" spans="1:13" ht="15.75" thickBot="1" x14ac:dyDescent="0.3">
      <c r="A16" s="5" t="s">
        <v>24</v>
      </c>
      <c r="B16" s="27" t="s">
        <v>40</v>
      </c>
      <c r="C16" s="70">
        <v>0</v>
      </c>
      <c r="D16" s="70">
        <v>0</v>
      </c>
      <c r="E16" s="64">
        <v>0</v>
      </c>
      <c r="F16" s="64">
        <v>0</v>
      </c>
      <c r="G16" s="15"/>
      <c r="H16" s="20" t="s">
        <v>25</v>
      </c>
      <c r="I16" s="33" t="s">
        <v>41</v>
      </c>
      <c r="J16" s="20">
        <v>0</v>
      </c>
      <c r="K16" s="20">
        <v>0</v>
      </c>
      <c r="L16" s="15">
        <v>0</v>
      </c>
      <c r="M16" s="6">
        <v>0</v>
      </c>
    </row>
    <row r="17" spans="1:13" ht="15.75" thickBot="1" x14ac:dyDescent="0.3">
      <c r="A17" s="10" t="s">
        <v>55</v>
      </c>
      <c r="B17" s="46" t="s">
        <v>66</v>
      </c>
      <c r="C17" s="37">
        <f>C16</f>
        <v>0</v>
      </c>
      <c r="D17" s="37">
        <f>D16</f>
        <v>0</v>
      </c>
      <c r="E17" s="37">
        <f>E16</f>
        <v>0</v>
      </c>
      <c r="F17" s="37">
        <f>F16</f>
        <v>0</v>
      </c>
      <c r="G17" s="16"/>
      <c r="H17" s="10" t="s">
        <v>55</v>
      </c>
      <c r="I17" s="34" t="s">
        <v>42</v>
      </c>
      <c r="J17" s="38">
        <f>J16</f>
        <v>0</v>
      </c>
      <c r="K17" s="38">
        <f>K16</f>
        <v>0</v>
      </c>
      <c r="L17" s="38">
        <f>L16</f>
        <v>0</v>
      </c>
      <c r="M17" s="11">
        <f>M16</f>
        <v>0</v>
      </c>
    </row>
    <row r="18" spans="1:13" ht="15.75" thickBot="1" x14ac:dyDescent="0.3">
      <c r="A18" s="7"/>
      <c r="B18" s="29"/>
      <c r="C18" s="71"/>
      <c r="D18" s="71"/>
      <c r="E18" s="73"/>
      <c r="F18" s="73"/>
      <c r="G18" s="17"/>
      <c r="H18" s="7"/>
      <c r="I18" s="36"/>
      <c r="J18" s="22"/>
      <c r="K18" s="22"/>
      <c r="L18" s="17"/>
      <c r="M18" s="8"/>
    </row>
    <row r="19" spans="1:13" ht="15.75" thickBot="1" x14ac:dyDescent="0.3">
      <c r="A19" s="10" t="s">
        <v>54</v>
      </c>
      <c r="B19" s="46" t="s">
        <v>32</v>
      </c>
      <c r="C19" s="37">
        <f>C14+C17</f>
        <v>580967</v>
      </c>
      <c r="D19" s="37">
        <f>D14+D17</f>
        <v>529015.35</v>
      </c>
      <c r="E19" s="37">
        <f>E14+E17</f>
        <v>555466.11750000005</v>
      </c>
      <c r="F19" s="37">
        <f>F14+F17</f>
        <v>583239.42337500013</v>
      </c>
      <c r="G19" s="16"/>
      <c r="H19" s="10" t="s">
        <v>54</v>
      </c>
      <c r="I19" s="34" t="s">
        <v>33</v>
      </c>
      <c r="J19" s="38">
        <f>J14+J17</f>
        <v>580967</v>
      </c>
      <c r="K19" s="38">
        <f>K14+K17</f>
        <v>529015.35</v>
      </c>
      <c r="L19" s="38">
        <f>L14+L17</f>
        <v>555466.11750000005</v>
      </c>
      <c r="M19" s="11">
        <f>M14+M17</f>
        <v>528239.42337500001</v>
      </c>
    </row>
    <row r="20" spans="1:13" x14ac:dyDescent="0.25">
      <c r="A20" s="9"/>
      <c r="B20" s="25"/>
      <c r="C20" s="72"/>
      <c r="D20" s="72"/>
      <c r="E20" s="61"/>
      <c r="F20" s="61"/>
      <c r="G20" s="13"/>
      <c r="H20" s="18"/>
      <c r="I20" s="31"/>
      <c r="J20" s="47"/>
      <c r="K20" s="61"/>
      <c r="L20" s="61"/>
      <c r="M20" s="61"/>
    </row>
    <row r="21" spans="1:13" x14ac:dyDescent="0.25">
      <c r="A21" s="2" t="s">
        <v>10</v>
      </c>
      <c r="B21" s="26" t="s">
        <v>63</v>
      </c>
      <c r="C21" s="62">
        <v>81301</v>
      </c>
      <c r="D21" s="62">
        <v>0</v>
      </c>
      <c r="E21" s="62">
        <f t="shared" ref="E21:F21" si="5">D21*1.05</f>
        <v>0</v>
      </c>
      <c r="F21" s="62">
        <f t="shared" si="5"/>
        <v>0</v>
      </c>
      <c r="G21" s="14"/>
      <c r="H21" s="19" t="s">
        <v>34</v>
      </c>
      <c r="I21" s="32" t="s">
        <v>35</v>
      </c>
      <c r="J21" s="48">
        <v>864459</v>
      </c>
      <c r="K21" s="62">
        <v>20000</v>
      </c>
      <c r="L21" s="62">
        <v>20000</v>
      </c>
      <c r="M21" s="62">
        <v>20000</v>
      </c>
    </row>
    <row r="22" spans="1:13" x14ac:dyDescent="0.25">
      <c r="A22" s="2" t="s">
        <v>26</v>
      </c>
      <c r="B22" s="26" t="s">
        <v>27</v>
      </c>
      <c r="C22" s="62">
        <v>40000</v>
      </c>
      <c r="D22" s="62">
        <v>40000</v>
      </c>
      <c r="E22" s="62">
        <v>40000</v>
      </c>
      <c r="F22" s="62">
        <v>40000</v>
      </c>
      <c r="G22" s="14"/>
      <c r="H22" s="19" t="s">
        <v>36</v>
      </c>
      <c r="I22" s="32" t="s">
        <v>37</v>
      </c>
      <c r="J22" s="48">
        <v>63819</v>
      </c>
      <c r="K22" s="62">
        <v>20000</v>
      </c>
      <c r="L22" s="62">
        <v>20000</v>
      </c>
      <c r="M22" s="62">
        <v>20000</v>
      </c>
    </row>
    <row r="23" spans="1:13" ht="15.75" thickBot="1" x14ac:dyDescent="0.3">
      <c r="A23" s="2" t="s">
        <v>28</v>
      </c>
      <c r="B23" s="26" t="s">
        <v>29</v>
      </c>
      <c r="C23" s="62">
        <v>12000</v>
      </c>
      <c r="D23" s="62">
        <v>0</v>
      </c>
      <c r="E23" s="62">
        <f>D23*1.05</f>
        <v>0</v>
      </c>
      <c r="F23" s="62">
        <f>E23*1.05</f>
        <v>0</v>
      </c>
      <c r="G23" s="15"/>
      <c r="H23" s="19" t="s">
        <v>38</v>
      </c>
      <c r="I23" s="26" t="s">
        <v>39</v>
      </c>
      <c r="J23" s="48">
        <v>5023</v>
      </c>
      <c r="K23" s="63">
        <v>0</v>
      </c>
      <c r="L23" s="63">
        <v>0</v>
      </c>
      <c r="M23" s="63">
        <v>0</v>
      </c>
    </row>
    <row r="24" spans="1:13" ht="15.75" thickBot="1" x14ac:dyDescent="0.3">
      <c r="A24" s="10" t="s">
        <v>53</v>
      </c>
      <c r="B24" s="46" t="s">
        <v>71</v>
      </c>
      <c r="C24" s="37">
        <f>SUM(C21:C23)</f>
        <v>133301</v>
      </c>
      <c r="D24" s="37">
        <f>SUM(D21:D23)</f>
        <v>40000</v>
      </c>
      <c r="E24" s="37">
        <f>SUM(E21:E23)</f>
        <v>40000</v>
      </c>
      <c r="F24" s="37">
        <f>SUM(F21:F23)</f>
        <v>40000</v>
      </c>
      <c r="G24" s="16"/>
      <c r="H24" s="10" t="s">
        <v>53</v>
      </c>
      <c r="I24" s="34" t="s">
        <v>69</v>
      </c>
      <c r="J24" s="38">
        <f>SUM(J21:J23)</f>
        <v>933301</v>
      </c>
      <c r="K24" s="38">
        <f>SUM(K21:K23)</f>
        <v>40000</v>
      </c>
      <c r="L24" s="38">
        <f>SUM(L21:L23)</f>
        <v>40000</v>
      </c>
      <c r="M24" s="11">
        <f>SUM(M21:M23)</f>
        <v>40000</v>
      </c>
    </row>
    <row r="25" spans="1:13" x14ac:dyDescent="0.25">
      <c r="A25" s="3"/>
      <c r="B25" s="28"/>
      <c r="C25" s="69"/>
      <c r="D25" s="69"/>
      <c r="E25" s="65"/>
      <c r="F25" s="65"/>
      <c r="G25" s="13"/>
      <c r="H25" s="21"/>
      <c r="I25" s="35"/>
      <c r="J25" s="50"/>
      <c r="K25" s="61"/>
      <c r="L25" s="61"/>
      <c r="M25" s="57"/>
    </row>
    <row r="26" spans="1:13" ht="15.75" thickBot="1" x14ac:dyDescent="0.3">
      <c r="A26" s="5" t="s">
        <v>24</v>
      </c>
      <c r="B26" s="27" t="s">
        <v>65</v>
      </c>
      <c r="C26" s="64">
        <v>800000</v>
      </c>
      <c r="D26" s="70">
        <v>0</v>
      </c>
      <c r="E26" s="64">
        <v>0</v>
      </c>
      <c r="F26" s="64">
        <v>0</v>
      </c>
      <c r="G26" s="15"/>
      <c r="H26" s="20" t="s">
        <v>25</v>
      </c>
      <c r="I26" s="33" t="s">
        <v>78</v>
      </c>
      <c r="J26" s="52">
        <v>0</v>
      </c>
      <c r="K26" s="64">
        <v>0</v>
      </c>
      <c r="L26" s="64">
        <v>0</v>
      </c>
      <c r="M26" s="58">
        <v>55000</v>
      </c>
    </row>
    <row r="27" spans="1:13" ht="15.75" thickBot="1" x14ac:dyDescent="0.3">
      <c r="A27" s="10" t="s">
        <v>52</v>
      </c>
      <c r="B27" s="46" t="s">
        <v>70</v>
      </c>
      <c r="C27" s="37">
        <f>C26</f>
        <v>800000</v>
      </c>
      <c r="D27" s="37">
        <f>D26</f>
        <v>0</v>
      </c>
      <c r="E27" s="37">
        <f>E26</f>
        <v>0</v>
      </c>
      <c r="F27" s="37">
        <f>F26</f>
        <v>0</v>
      </c>
      <c r="G27" s="16"/>
      <c r="H27" s="10" t="s">
        <v>52</v>
      </c>
      <c r="I27" s="34" t="s">
        <v>43</v>
      </c>
      <c r="J27" s="53">
        <f>J26</f>
        <v>0</v>
      </c>
      <c r="K27" s="37">
        <f>K26</f>
        <v>0</v>
      </c>
      <c r="L27" s="37">
        <f>L26</f>
        <v>0</v>
      </c>
      <c r="M27" s="59">
        <f>M26</f>
        <v>55000</v>
      </c>
    </row>
    <row r="28" spans="1:13" x14ac:dyDescent="0.25">
      <c r="A28" s="3"/>
      <c r="B28" s="28" t="s">
        <v>44</v>
      </c>
      <c r="C28" s="69">
        <v>0</v>
      </c>
      <c r="D28" s="69">
        <v>0</v>
      </c>
      <c r="E28" s="65">
        <v>0</v>
      </c>
      <c r="F28" s="65">
        <v>0</v>
      </c>
      <c r="G28" s="13"/>
      <c r="H28" s="21"/>
      <c r="I28" s="35"/>
      <c r="J28" s="50"/>
      <c r="K28" s="65"/>
      <c r="L28" s="65"/>
      <c r="M28" s="57">
        <v>0</v>
      </c>
    </row>
    <row r="29" spans="1:13" ht="15.75" thickBot="1" x14ac:dyDescent="0.3">
      <c r="A29" s="7"/>
      <c r="B29" s="29"/>
      <c r="C29" s="71"/>
      <c r="D29" s="71"/>
      <c r="E29" s="73"/>
      <c r="F29" s="73"/>
      <c r="G29" s="17"/>
      <c r="H29" s="22"/>
      <c r="I29" s="36"/>
      <c r="J29" s="54">
        <v>0</v>
      </c>
      <c r="K29" s="66">
        <v>0</v>
      </c>
      <c r="L29" s="66">
        <v>0</v>
      </c>
      <c r="M29" s="60">
        <v>0</v>
      </c>
    </row>
    <row r="30" spans="1:13" ht="15.75" thickBot="1" x14ac:dyDescent="0.3">
      <c r="A30" s="10" t="s">
        <v>51</v>
      </c>
      <c r="B30" s="46" t="s">
        <v>72</v>
      </c>
      <c r="C30" s="37">
        <f>C24+C27</f>
        <v>933301</v>
      </c>
      <c r="D30" s="37">
        <f>D24+D27</f>
        <v>40000</v>
      </c>
      <c r="E30" s="37">
        <f>E24+E27</f>
        <v>40000</v>
      </c>
      <c r="F30" s="37">
        <f>F24+F27</f>
        <v>40000</v>
      </c>
      <c r="G30" s="16"/>
      <c r="H30" s="10" t="s">
        <v>51</v>
      </c>
      <c r="I30" s="34" t="s">
        <v>45</v>
      </c>
      <c r="J30" s="38">
        <f>J24+J27</f>
        <v>933301</v>
      </c>
      <c r="K30" s="38">
        <f>K24+K27</f>
        <v>40000</v>
      </c>
      <c r="L30" s="38">
        <f>L24+L27</f>
        <v>40000</v>
      </c>
      <c r="M30" s="11">
        <f>M24+M27</f>
        <v>95000</v>
      </c>
    </row>
    <row r="31" spans="1:13" ht="15.75" thickBot="1" x14ac:dyDescent="0.3">
      <c r="A31" s="10" t="s">
        <v>50</v>
      </c>
      <c r="B31" s="46" t="s">
        <v>46</v>
      </c>
      <c r="C31" s="37">
        <f>C14+C24</f>
        <v>714268</v>
      </c>
      <c r="D31" s="37">
        <f>D14+D24</f>
        <v>569015.35</v>
      </c>
      <c r="E31" s="37">
        <f>E14+E24</f>
        <v>595466.11750000005</v>
      </c>
      <c r="F31" s="37">
        <f>F14+F24</f>
        <v>623239.42337500013</v>
      </c>
      <c r="G31" s="16"/>
      <c r="H31" s="10" t="s">
        <v>50</v>
      </c>
      <c r="I31" s="34" t="s">
        <v>58</v>
      </c>
      <c r="J31" s="38">
        <f>J14+J24</f>
        <v>1514268</v>
      </c>
      <c r="K31" s="38">
        <f>K14+K24</f>
        <v>569015.35</v>
      </c>
      <c r="L31" s="38">
        <f>L14+L24</f>
        <v>595466.11750000005</v>
      </c>
      <c r="M31" s="11">
        <f>M14+M24</f>
        <v>568239.42337500001</v>
      </c>
    </row>
    <row r="32" spans="1:13" ht="15.75" thickBot="1" x14ac:dyDescent="0.3">
      <c r="A32" s="10" t="s">
        <v>49</v>
      </c>
      <c r="B32" s="46" t="s">
        <v>47</v>
      </c>
      <c r="C32" s="37">
        <f>C17+C27</f>
        <v>800000</v>
      </c>
      <c r="D32" s="37">
        <f>D17+D27</f>
        <v>0</v>
      </c>
      <c r="E32" s="37">
        <f>E17+E27</f>
        <v>0</v>
      </c>
      <c r="F32" s="37">
        <f>F17+F27</f>
        <v>0</v>
      </c>
      <c r="G32" s="16"/>
      <c r="H32" s="10" t="s">
        <v>49</v>
      </c>
      <c r="I32" s="34" t="s">
        <v>59</v>
      </c>
      <c r="J32" s="38">
        <f>J17+J27</f>
        <v>0</v>
      </c>
      <c r="K32" s="38">
        <f>K17+K27</f>
        <v>0</v>
      </c>
      <c r="L32" s="38">
        <f>L17+L27</f>
        <v>0</v>
      </c>
      <c r="M32" s="11">
        <f>M17+M27</f>
        <v>55000</v>
      </c>
    </row>
    <row r="33" spans="1:13" ht="15.75" thickBot="1" x14ac:dyDescent="0.3">
      <c r="A33" s="10" t="s">
        <v>48</v>
      </c>
      <c r="B33" s="46" t="s">
        <v>57</v>
      </c>
      <c r="C33" s="37">
        <f>C19+C30</f>
        <v>1514268</v>
      </c>
      <c r="D33" s="37">
        <f>D19+D30</f>
        <v>569015.35</v>
      </c>
      <c r="E33" s="37">
        <f>E19+E30</f>
        <v>595466.11750000005</v>
      </c>
      <c r="F33" s="37">
        <f>F19+F30</f>
        <v>623239.42337500013</v>
      </c>
      <c r="G33" s="16"/>
      <c r="H33" s="10" t="s">
        <v>48</v>
      </c>
      <c r="I33" s="34" t="s">
        <v>60</v>
      </c>
      <c r="J33" s="38">
        <f>J19+J30</f>
        <v>1514268</v>
      </c>
      <c r="K33" s="38">
        <f>K19+K30</f>
        <v>569015.35</v>
      </c>
      <c r="L33" s="38">
        <f>L19+L30</f>
        <v>595466.11750000005</v>
      </c>
      <c r="M33" s="11">
        <f>M19+M30</f>
        <v>623239.42337500001</v>
      </c>
    </row>
    <row r="34" spans="1:13" x14ac:dyDescent="0.25">
      <c r="A34" s="43" t="s">
        <v>76</v>
      </c>
    </row>
  </sheetData>
  <mergeCells count="9">
    <mergeCell ref="A4:F4"/>
    <mergeCell ref="H4:M4"/>
    <mergeCell ref="A2:M2"/>
    <mergeCell ref="D5:F5"/>
    <mergeCell ref="B5:B6"/>
    <mergeCell ref="K5:M5"/>
    <mergeCell ref="H5:H6"/>
    <mergeCell ref="I5:I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2014-02-23T15:30:10Z</cp:lastPrinted>
  <dcterms:created xsi:type="dcterms:W3CDTF">2014-02-09T07:06:29Z</dcterms:created>
  <dcterms:modified xsi:type="dcterms:W3CDTF">2016-01-22T18:52:31Z</dcterms:modified>
</cp:coreProperties>
</file>