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95" yWindow="4890" windowWidth="19320" windowHeight="10320"/>
  </bookViews>
  <sheets>
    <sheet name="2.sz.m.-műk.bev." sheetId="1" r:id="rId1"/>
    <sheet name="2.1-2.3. sz.mellékletek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H19" i="2" l="1"/>
  <c r="F19" i="2"/>
  <c r="D19" i="2" l="1"/>
  <c r="E19" i="2"/>
  <c r="G19" i="2"/>
  <c r="I19" i="2"/>
  <c r="J19" i="2"/>
  <c r="C19" i="2"/>
  <c r="J29" i="2"/>
  <c r="J40" i="1" l="1"/>
  <c r="J70" i="1"/>
  <c r="J56" i="1"/>
  <c r="J44" i="1"/>
  <c r="J51" i="1"/>
  <c r="J30" i="1"/>
  <c r="J25" i="1"/>
  <c r="J34" i="1" s="1"/>
  <c r="J23" i="1"/>
  <c r="J18" i="1"/>
  <c r="J16" i="1"/>
  <c r="H70" i="1"/>
  <c r="H56" i="1"/>
  <c r="H44" i="1"/>
  <c r="H40" i="1"/>
  <c r="H37" i="1"/>
  <c r="H30" i="1"/>
  <c r="H25" i="1"/>
  <c r="H34" i="1" s="1"/>
  <c r="H23" i="1"/>
  <c r="H18" i="1"/>
  <c r="H16" i="1"/>
  <c r="F70" i="1"/>
  <c r="F56" i="1"/>
  <c r="F44" i="1"/>
  <c r="F40" i="1"/>
  <c r="F51" i="1" s="1"/>
  <c r="F30" i="1"/>
  <c r="F25" i="1"/>
  <c r="F34" i="1" s="1"/>
  <c r="F23" i="1"/>
  <c r="F18" i="1"/>
  <c r="F16" i="1"/>
  <c r="F58" i="1" s="1"/>
  <c r="F72" i="1" s="1"/>
  <c r="D70" i="1"/>
  <c r="D56" i="1"/>
  <c r="L56" i="1" s="1"/>
  <c r="D45" i="1"/>
  <c r="D44" i="1"/>
  <c r="D43" i="1"/>
  <c r="D40" i="1"/>
  <c r="D39" i="1"/>
  <c r="D37" i="1"/>
  <c r="D46" i="1" s="1"/>
  <c r="D30" i="1"/>
  <c r="L30" i="1" s="1"/>
  <c r="D27" i="1"/>
  <c r="D25" i="1"/>
  <c r="D34" i="1" s="1"/>
  <c r="D23" i="1"/>
  <c r="D18" i="1"/>
  <c r="L18" i="1" s="1"/>
  <c r="L15" i="1"/>
  <c r="D6" i="1"/>
  <c r="D16" i="1" s="1"/>
  <c r="K10" i="1"/>
  <c r="L69" i="1"/>
  <c r="L68" i="1"/>
  <c r="L67" i="1"/>
  <c r="L66" i="1"/>
  <c r="L64" i="1"/>
  <c r="L63" i="1"/>
  <c r="L62" i="1"/>
  <c r="L61" i="1"/>
  <c r="L60" i="1"/>
  <c r="L57" i="1"/>
  <c r="L55" i="1"/>
  <c r="L54" i="1"/>
  <c r="L53" i="1"/>
  <c r="L50" i="1"/>
  <c r="L49" i="1"/>
  <c r="L48" i="1"/>
  <c r="L47" i="1"/>
  <c r="L45" i="1"/>
  <c r="L44" i="1"/>
  <c r="L43" i="1"/>
  <c r="L42" i="1"/>
  <c r="L41" i="1"/>
  <c r="L39" i="1"/>
  <c r="L38" i="1"/>
  <c r="L36" i="1"/>
  <c r="L33" i="1"/>
  <c r="L32" i="1"/>
  <c r="L31" i="1"/>
  <c r="L29" i="1"/>
  <c r="L28" i="1"/>
  <c r="L27" i="1"/>
  <c r="L26" i="1"/>
  <c r="L25" i="1"/>
  <c r="L24" i="1"/>
  <c r="L23" i="1"/>
  <c r="L22" i="1"/>
  <c r="L21" i="1"/>
  <c r="L20" i="1"/>
  <c r="L19" i="1"/>
  <c r="L14" i="1"/>
  <c r="L13" i="1"/>
  <c r="L12" i="1"/>
  <c r="L11" i="1"/>
  <c r="L10" i="1"/>
  <c r="L9" i="1"/>
  <c r="L8" i="1"/>
  <c r="L7" i="1"/>
  <c r="L6" i="1"/>
  <c r="L70" i="1" l="1"/>
  <c r="J58" i="1"/>
  <c r="J72" i="1" s="1"/>
  <c r="H51" i="1"/>
  <c r="H58" i="1" s="1"/>
  <c r="H72" i="1" s="1"/>
  <c r="L46" i="1"/>
  <c r="H46" i="1"/>
  <c r="L40" i="1"/>
  <c r="L34" i="1"/>
  <c r="L16" i="1"/>
  <c r="L37" i="1"/>
  <c r="L65" i="1"/>
  <c r="D51" i="1"/>
  <c r="C46" i="1"/>
  <c r="L51" i="1" l="1"/>
  <c r="D58" i="1"/>
  <c r="C45" i="1"/>
  <c r="C43" i="1"/>
  <c r="D72" i="1" l="1"/>
  <c r="L72" i="1" s="1"/>
  <c r="L58" i="1"/>
  <c r="C6" i="1"/>
  <c r="K29" i="1" l="1"/>
  <c r="C27" i="1"/>
  <c r="K28" i="1"/>
  <c r="K27" i="1"/>
  <c r="C39" i="1" l="1"/>
  <c r="C37" i="1"/>
  <c r="G46" i="1"/>
  <c r="C65" i="1"/>
  <c r="K65" i="1" s="1"/>
  <c r="G37" i="1"/>
  <c r="C15" i="1" l="1"/>
  <c r="I70" i="1"/>
  <c r="I56" i="1"/>
  <c r="I44" i="1"/>
  <c r="I40" i="1"/>
  <c r="I30" i="1"/>
  <c r="I25" i="1"/>
  <c r="I23" i="1"/>
  <c r="I18" i="1"/>
  <c r="I16" i="1"/>
  <c r="G70" i="1"/>
  <c r="G56" i="1"/>
  <c r="G44" i="1"/>
  <c r="G40" i="1"/>
  <c r="G30" i="1"/>
  <c r="G25" i="1"/>
  <c r="G23" i="1"/>
  <c r="G18" i="1"/>
  <c r="G16" i="1"/>
  <c r="E70" i="1"/>
  <c r="E56" i="1"/>
  <c r="E44" i="1"/>
  <c r="E40" i="1"/>
  <c r="E30" i="1"/>
  <c r="E25" i="1"/>
  <c r="E23" i="1"/>
  <c r="E18" i="1"/>
  <c r="E16" i="1"/>
  <c r="C70" i="1"/>
  <c r="C56" i="1"/>
  <c r="C44" i="1"/>
  <c r="C40" i="1"/>
  <c r="C30" i="1"/>
  <c r="K30" i="1" s="1"/>
  <c r="C25" i="1"/>
  <c r="C23" i="1"/>
  <c r="K23" i="1" s="1"/>
  <c r="C18" i="1"/>
  <c r="C16" i="1"/>
  <c r="K38" i="1"/>
  <c r="K39" i="1"/>
  <c r="K41" i="1"/>
  <c r="K42" i="1"/>
  <c r="K43" i="1"/>
  <c r="K45" i="1"/>
  <c r="K47" i="1"/>
  <c r="K48" i="1"/>
  <c r="K49" i="1"/>
  <c r="K50" i="1"/>
  <c r="K37" i="1"/>
  <c r="K8" i="1"/>
  <c r="K9" i="1"/>
  <c r="K11" i="1"/>
  <c r="K12" i="1"/>
  <c r="K13" i="1"/>
  <c r="K14" i="1"/>
  <c r="K15" i="1"/>
  <c r="K7" i="1"/>
  <c r="K6" i="1"/>
  <c r="I29" i="2"/>
  <c r="F29" i="2"/>
  <c r="K19" i="1"/>
  <c r="K20" i="1"/>
  <c r="K21" i="1"/>
  <c r="K22" i="1"/>
  <c r="K24" i="1"/>
  <c r="K26" i="1"/>
  <c r="K31" i="1"/>
  <c r="K32" i="1"/>
  <c r="K33" i="1"/>
  <c r="K36" i="1"/>
  <c r="K53" i="1"/>
  <c r="K54" i="1"/>
  <c r="K55" i="1"/>
  <c r="K57" i="1"/>
  <c r="K60" i="1"/>
  <c r="K61" i="1"/>
  <c r="K62" i="1"/>
  <c r="K63" i="1"/>
  <c r="K64" i="1"/>
  <c r="K66" i="1"/>
  <c r="K67" i="1"/>
  <c r="K68" i="1"/>
  <c r="K69" i="1"/>
  <c r="K56" i="1"/>
  <c r="K25" i="1"/>
  <c r="K18" i="1" l="1"/>
  <c r="C34" i="1"/>
  <c r="C51" i="1"/>
  <c r="K51" i="1" s="1"/>
  <c r="E34" i="1"/>
  <c r="E58" i="1" s="1"/>
  <c r="E72" i="1" s="1"/>
  <c r="E51" i="1"/>
  <c r="G34" i="1"/>
  <c r="I34" i="1"/>
  <c r="I51" i="1"/>
  <c r="I58" i="1"/>
  <c r="I72" i="1" s="1"/>
  <c r="G51" i="1"/>
  <c r="K70" i="1"/>
  <c r="K46" i="1"/>
  <c r="K16" i="1"/>
  <c r="K44" i="1"/>
  <c r="K40" i="1"/>
  <c r="C58" i="1" l="1"/>
  <c r="C72" i="1" s="1"/>
  <c r="K34" i="1"/>
  <c r="G58" i="1"/>
  <c r="G72" i="1" s="1"/>
  <c r="K72" i="1" l="1"/>
  <c r="K58" i="1"/>
</calcChain>
</file>

<file path=xl/sharedStrings.xml><?xml version="1.0" encoding="utf-8"?>
<sst xmlns="http://schemas.openxmlformats.org/spreadsheetml/2006/main" count="207" uniqueCount="151">
  <si>
    <t>Megnevezés</t>
  </si>
  <si>
    <t>Intézmények</t>
  </si>
  <si>
    <t>Polgármesteri Hivatal</t>
  </si>
  <si>
    <t>Önkormányzat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</si>
  <si>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</si>
  <si>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</si>
  <si>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</si>
  <si>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</si>
  <si>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</si>
  <si>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</si>
  <si>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</si>
  <si>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</si>
  <si>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</si>
  <si>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</si>
  <si>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</si>
  <si>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</si>
  <si>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</si>
  <si>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</si>
  <si>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</si>
  <si>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</si>
  <si>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</si>
  <si>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</si>
  <si>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</si>
  <si>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</si>
  <si>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</si>
  <si>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</si>
  <si>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</si>
  <si>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Ebből:                    - Építményadó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</si>
  <si>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</si>
  <si>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</si>
  <si>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</si>
  <si>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</si>
  <si>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</si>
  <si>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</si>
  <si>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</si>
  <si>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</si>
  <si>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</si>
  <si>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</si>
  <si>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</si>
  <si>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</si>
  <si>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</si>
  <si>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</si>
  <si>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</si>
  <si>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</si>
  <si>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</si>
  <si>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</si>
  <si>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</si>
  <si>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</si>
  <si>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</si>
  <si>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</si>
  <si>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</si>
  <si>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</si>
  <si>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</si>
  <si>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</si>
  <si>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</si>
  <si>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</si>
  <si>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</si>
  <si>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</si>
  <si>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</si>
  <si>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</si>
  <si>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</si>
  <si>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</si>
  <si>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</si>
  <si>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</si>
  <si>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</si>
  <si>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</si>
  <si>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</si>
  <si>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</si>
  <si>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</si>
  <si>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</si>
  <si>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</si>
  <si>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</t>
  </si>
  <si>
    <t>Működési célú átvett pénzeszközök összesen</t>
  </si>
  <si>
    <t>M.célú visszatérítendő tám., kölcs.,visszatér.áht.k.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</si>
  <si>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</si>
  <si>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</si>
  <si>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</si>
  <si>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</si>
  <si>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</si>
  <si>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</si>
  <si>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</si>
  <si>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</si>
  <si>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</si>
  <si>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</si>
  <si>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</si>
  <si>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Adóssághoz nem kapcs.származékos ügyletek bev.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</si>
  <si>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</si>
  <si>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</si>
  <si>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</si>
  <si>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</si>
  <si>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</si>
  <si>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</si>
  <si>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</si>
  <si>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</si>
  <si>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</si>
  <si>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</si>
  <si>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költségvetési bevételek összesen (B1+B3+B4+B6)</t>
  </si>
  <si>
    <t>Működési bevételek mindösszesen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</si>
  <si>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</si>
  <si>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</si>
  <si>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</si>
  <si>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</si>
  <si>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</si>
  <si>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</si>
  <si>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</si>
  <si>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</si>
  <si>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</si>
  <si>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</si>
  <si>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Önkormány-zat</t>
  </si>
  <si>
    <t>B115  Működési célú központosított előirányzatok</t>
  </si>
  <si>
    <t>Összesen:</t>
  </si>
  <si>
    <t>B13</t>
  </si>
  <si>
    <t>B14</t>
  </si>
  <si>
    <t>B15</t>
  </si>
  <si>
    <t>B16</t>
  </si>
  <si>
    <t>Egyéb műk.c.támogatások bevétele áht.belülről</t>
  </si>
  <si>
    <t>M.célú visszatérítendő tám., kölcs.,igénybev.áht.b.</t>
  </si>
  <si>
    <t>M.célú visszatérítendő tám., kölcs.,visszatér.áht.b.</t>
  </si>
  <si>
    <t>M.célú garancia és kez.váll.szárm.megt.áht.bel.</t>
  </si>
  <si>
    <t>M.célú garancia és kez.váll.szárm.megt.áht.kiv.</t>
  </si>
  <si>
    <t xml:space="preserve">B115   </t>
  </si>
  <si>
    <t>B16  Egyéb műk.c.támogatások bevétele áht.belülről</t>
  </si>
  <si>
    <t xml:space="preserve">B16   </t>
  </si>
  <si>
    <t>Támogatás TB alaptól</t>
  </si>
  <si>
    <t xml:space="preserve">  B404131</t>
  </si>
  <si>
    <t>Óvoda</t>
  </si>
  <si>
    <t>Műv.Ház</t>
  </si>
  <si>
    <t>Pilisborosjenő Község Önkormányzatának 2016. évi működési bevételek előirányzatai</t>
  </si>
  <si>
    <t>B355</t>
  </si>
  <si>
    <t>B355115</t>
  </si>
  <si>
    <t>Talajterhelési díj</t>
  </si>
  <si>
    <t>B355121</t>
  </si>
  <si>
    <t>Idegenforgalmi adó (tartózkodás utáni)</t>
  </si>
  <si>
    <t>Egyéb áruhasználati és szolgáltatási adó</t>
  </si>
  <si>
    <t>Összesen eredeti ei.</t>
  </si>
  <si>
    <t>Összesen módosított ei.</t>
  </si>
  <si>
    <t>Eredeti ei.</t>
  </si>
  <si>
    <t>Módosított ei.</t>
  </si>
  <si>
    <t>B65</t>
  </si>
  <si>
    <t>Pilisborosjenő, 2017. április 27.</t>
  </si>
  <si>
    <t>B65  Egyéb működési célú átvett pénzeszközök</t>
  </si>
  <si>
    <t>Támogatás elkülönített állami pénzalapoktól</t>
  </si>
  <si>
    <t>Támogatás fejezeti kezelésű ei.-októl</t>
  </si>
  <si>
    <t>Üdülő helyi tám.</t>
  </si>
  <si>
    <t>Működési célú költségvetési tám.és kiegészítő tám.</t>
  </si>
  <si>
    <t>Egyéb műk.c.átvett pénzeszköz</t>
  </si>
  <si>
    <t>Betétek megszüntetése</t>
  </si>
  <si>
    <t>2. sz.melléklet</t>
  </si>
  <si>
    <t>2.1.sz.melléklet</t>
  </si>
  <si>
    <t>2.2.sz.melléklet</t>
  </si>
  <si>
    <t>2.3.sz.melléklet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</si>
</sst>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6" xfId="0" applyNumberFormat="1" applyBorder="1"/>
    <xf numFmtId="3" fontId="1" fillId="0" borderId="12" xfId="0" applyNumberFormat="1" applyFont="1" applyBorder="1"/>
    <xf numFmtId="3" fontId="0" fillId="0" borderId="8" xfId="0" applyNumberForma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2" xfId="0" applyNumberFormat="1" applyFont="1" applyBorder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5" xfId="0" applyFill="1" applyBorder="1"/>
    <xf numFmtId="0" fontId="0" fillId="0" borderId="6" xfId="0" applyFill="1" applyBorder="1"/>
    <xf numFmtId="3" fontId="0" fillId="0" borderId="6" xfId="0" applyNumberFormat="1" applyFill="1" applyBorder="1"/>
    <xf numFmtId="3" fontId="0" fillId="0" borderId="12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7" xfId="0" applyNumberFormat="1" applyFill="1" applyBorder="1"/>
    <xf numFmtId="0" fontId="0" fillId="0" borderId="18" xfId="0" applyFill="1" applyBorder="1"/>
    <xf numFmtId="0" fontId="0" fillId="0" borderId="19" xfId="0" applyFill="1" applyBorder="1"/>
    <xf numFmtId="3" fontId="0" fillId="0" borderId="19" xfId="0" applyNumberFormat="1" applyFill="1" applyBorder="1"/>
    <xf numFmtId="0" fontId="1" fillId="0" borderId="1" xfId="0" applyFont="1" applyFill="1" applyBorder="1"/>
    <xf numFmtId="0" fontId="1" fillId="0" borderId="2" xfId="0" applyFont="1" applyFill="1" applyBorder="1"/>
    <xf numFmtId="3" fontId="1" fillId="0" borderId="2" xfId="0" applyNumberFormat="1" applyFont="1" applyFill="1" applyBorder="1"/>
    <xf numFmtId="3" fontId="1" fillId="0" borderId="16" xfId="0" applyNumberFormat="1" applyFont="1" applyFill="1" applyBorder="1"/>
    <xf numFmtId="0" fontId="0" fillId="0" borderId="20" xfId="0" applyFill="1" applyBorder="1"/>
    <xf numFmtId="0" fontId="0" fillId="0" borderId="21" xfId="0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0" fontId="5" fillId="0" borderId="3" xfId="0" applyFont="1" applyFill="1" applyBorder="1"/>
    <xf numFmtId="0" fontId="5" fillId="0" borderId="4" xfId="0" applyFont="1" applyFill="1" applyBorder="1"/>
    <xf numFmtId="3" fontId="5" fillId="0" borderId="4" xfId="0" applyNumberFormat="1" applyFont="1" applyFill="1" applyBorder="1"/>
    <xf numFmtId="3" fontId="5" fillId="0" borderId="17" xfId="0" applyNumberFormat="1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3" fontId="5" fillId="0" borderId="19" xfId="0" applyNumberFormat="1" applyFont="1" applyFill="1" applyBorder="1"/>
    <xf numFmtId="3" fontId="5" fillId="0" borderId="23" xfId="0" applyNumberFormat="1" applyFont="1" applyFill="1" applyBorder="1"/>
    <xf numFmtId="0" fontId="5" fillId="0" borderId="4" xfId="0" applyFont="1" applyFill="1" applyBorder="1" applyAlignment="1">
      <alignment wrapText="1"/>
    </xf>
    <xf numFmtId="3" fontId="0" fillId="0" borderId="23" xfId="0" applyNumberFormat="1" applyFill="1" applyBorder="1"/>
    <xf numFmtId="0" fontId="0" fillId="0" borderId="24" xfId="0" applyFill="1" applyBorder="1"/>
    <xf numFmtId="0" fontId="0" fillId="0" borderId="25" xfId="0" applyFill="1" applyBorder="1"/>
    <xf numFmtId="3" fontId="0" fillId="0" borderId="25" xfId="0" applyNumberFormat="1" applyFill="1" applyBorder="1"/>
    <xf numFmtId="3" fontId="0" fillId="0" borderId="26" xfId="0" applyNumberFormat="1" applyFill="1" applyBorder="1"/>
    <xf numFmtId="3" fontId="4" fillId="0" borderId="2" xfId="0" applyNumberFormat="1" applyFont="1" applyFill="1" applyBorder="1"/>
    <xf numFmtId="3" fontId="4" fillId="0" borderId="16" xfId="0" applyNumberFormat="1" applyFont="1" applyFill="1" applyBorder="1"/>
    <xf numFmtId="3" fontId="6" fillId="0" borderId="4" xfId="0" applyNumberFormat="1" applyFont="1" applyFill="1" applyBorder="1"/>
    <xf numFmtId="3" fontId="6" fillId="0" borderId="17" xfId="0" applyNumberFormat="1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3" fontId="2" fillId="0" borderId="10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/>
    <xf numFmtId="3" fontId="0" fillId="0" borderId="35" xfId="0" applyNumberFormat="1" applyBorder="1"/>
    <xf numFmtId="3" fontId="0" fillId="0" borderId="36" xfId="0" applyNumberFormat="1" applyBorder="1"/>
    <xf numFmtId="3" fontId="1" fillId="0" borderId="37" xfId="0" applyNumberFormat="1" applyFont="1" applyBorder="1"/>
    <xf numFmtId="0" fontId="0" fillId="0" borderId="4" xfId="0" applyBorder="1"/>
    <xf numFmtId="3" fontId="0" fillId="0" borderId="4" xfId="0" applyNumberFormat="1" applyBorder="1"/>
    <xf numFmtId="0" fontId="0" fillId="0" borderId="3" xfId="0" applyBorder="1"/>
    <xf numFmtId="3" fontId="1" fillId="0" borderId="40" xfId="0" applyNumberFormat="1" applyFont="1" applyBorder="1"/>
    <xf numFmtId="3" fontId="1" fillId="0" borderId="41" xfId="0" applyNumberFormat="1" applyFont="1" applyBorder="1"/>
    <xf numFmtId="0" fontId="0" fillId="0" borderId="19" xfId="0" applyBorder="1"/>
    <xf numFmtId="3" fontId="0" fillId="0" borderId="19" xfId="0" applyNumberFormat="1" applyBorder="1"/>
    <xf numFmtId="3" fontId="1" fillId="0" borderId="38" xfId="0" applyNumberFormat="1" applyFont="1" applyBorder="1"/>
    <xf numFmtId="3" fontId="1" fillId="0" borderId="35" xfId="0" applyNumberFormat="1" applyFont="1" applyBorder="1"/>
    <xf numFmtId="3" fontId="1" fillId="0" borderId="43" xfId="0" applyNumberFormat="1" applyFont="1" applyBorder="1"/>
    <xf numFmtId="3" fontId="1" fillId="0" borderId="44" xfId="0" applyNumberFormat="1" applyFont="1" applyBorder="1"/>
    <xf numFmtId="3" fontId="1" fillId="0" borderId="29" xfId="0" applyNumberFormat="1" applyFont="1" applyBorder="1"/>
    <xf numFmtId="3" fontId="1" fillId="0" borderId="45" xfId="0" applyNumberFormat="1" applyFont="1" applyBorder="1"/>
    <xf numFmtId="0" fontId="0" fillId="0" borderId="18" xfId="0" applyBorder="1"/>
    <xf numFmtId="3" fontId="2" fillId="0" borderId="2" xfId="0" applyNumberFormat="1" applyFont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0" fontId="0" fillId="0" borderId="28" xfId="0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Normal="100" workbookViewId="0">
      <selection activeCell="L2" sqref="L2"/>
    </sheetView>
  </sheetViews>
  <sheetFormatPr defaultRowHeight="15" x14ac:dyDescent="0.25"/>
  <cols>
    <col min="1" max="1" width="10.140625" style="15" customWidth="1"/>
    <col min="2" max="2" width="45.28515625" style="15" customWidth="1"/>
    <col min="3" max="4" width="15.5703125" style="16" customWidth="1"/>
    <col min="5" max="12" width="14.5703125" style="16" customWidth="1"/>
  </cols>
  <sheetData>
    <row r="1" spans="1:12" x14ac:dyDescent="0.25">
      <c r="K1" s="17"/>
      <c r="L1" s="17" t="s">
        <v>147</v>
      </c>
    </row>
    <row r="2" spans="1:12" ht="15.75" x14ac:dyDescent="0.25">
      <c r="A2" s="86" t="s">
        <v>127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15"/>
    </row>
    <row r="3" spans="1:12" ht="15.75" thickBot="1" x14ac:dyDescent="0.3">
      <c r="K3" s="18"/>
      <c r="L3" s="18" t="s">
        <v>107</v>
      </c>
    </row>
    <row r="4" spans="1:12" ht="30.75" customHeight="1" thickBot="1" x14ac:dyDescent="0.3">
      <c r="A4" s="89" t="s">
        <v>4</v>
      </c>
      <c r="B4" s="87" t="s">
        <v>0</v>
      </c>
      <c r="C4" s="91" t="s">
        <v>3</v>
      </c>
      <c r="D4" s="92"/>
      <c r="E4" s="91" t="s">
        <v>2</v>
      </c>
      <c r="F4" s="92"/>
      <c r="G4" s="91" t="s">
        <v>125</v>
      </c>
      <c r="H4" s="92"/>
      <c r="I4" s="91" t="s">
        <v>126</v>
      </c>
      <c r="J4" s="92"/>
      <c r="K4" s="80" t="s">
        <v>134</v>
      </c>
      <c r="L4" s="78" t="s">
        <v>135</v>
      </c>
    </row>
    <row r="5" spans="1:12" ht="30.75" customHeight="1" thickBot="1" x14ac:dyDescent="0.3">
      <c r="A5" s="90"/>
      <c r="B5" s="88"/>
      <c r="C5" s="58" t="s">
        <v>136</v>
      </c>
      <c r="D5" s="58" t="s">
        <v>137</v>
      </c>
      <c r="E5" s="58" t="s">
        <v>136</v>
      </c>
      <c r="F5" s="58" t="s">
        <v>137</v>
      </c>
      <c r="G5" s="58" t="s">
        <v>136</v>
      </c>
      <c r="H5" s="58" t="s">
        <v>137</v>
      </c>
      <c r="I5" s="58" t="s">
        <v>136</v>
      </c>
      <c r="J5" s="58" t="s">
        <v>137</v>
      </c>
      <c r="K5" s="81"/>
      <c r="L5" s="79"/>
    </row>
    <row r="6" spans="1:12" x14ac:dyDescent="0.25">
      <c r="A6" s="19" t="s">
        <v>5</v>
      </c>
      <c r="B6" s="20" t="s">
        <v>6</v>
      </c>
      <c r="C6" s="21">
        <f>52417+136</f>
        <v>52553</v>
      </c>
      <c r="D6" s="21">
        <f>52417+136</f>
        <v>52553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2">
        <f>C6+G6+I6+E6</f>
        <v>52553</v>
      </c>
      <c r="L6" s="22">
        <f>D6+H6+J6+F6</f>
        <v>52553</v>
      </c>
    </row>
    <row r="7" spans="1:12" x14ac:dyDescent="0.25">
      <c r="A7" s="23" t="s">
        <v>7</v>
      </c>
      <c r="B7" s="24" t="s">
        <v>8</v>
      </c>
      <c r="C7" s="25">
        <v>65078</v>
      </c>
      <c r="D7" s="25">
        <v>73650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6">
        <f>C7+G7+I7+E7</f>
        <v>65078</v>
      </c>
      <c r="L7" s="26">
        <f>D7+H7+J7+F7</f>
        <v>73650</v>
      </c>
    </row>
    <row r="8" spans="1:12" x14ac:dyDescent="0.25">
      <c r="A8" s="23" t="s">
        <v>9</v>
      </c>
      <c r="B8" s="24" t="s">
        <v>10</v>
      </c>
      <c r="C8" s="25">
        <v>39119</v>
      </c>
      <c r="D8" s="25">
        <v>40377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6">
        <f t="shared" ref="K8:L15" si="0">C8+G8+I8+E8</f>
        <v>39119</v>
      </c>
      <c r="L8" s="26">
        <f t="shared" si="0"/>
        <v>40377</v>
      </c>
    </row>
    <row r="9" spans="1:12" x14ac:dyDescent="0.25">
      <c r="A9" s="23" t="s">
        <v>11</v>
      </c>
      <c r="B9" s="24" t="s">
        <v>12</v>
      </c>
      <c r="C9" s="25">
        <v>4178</v>
      </c>
      <c r="D9" s="25">
        <v>4484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6">
        <f t="shared" si="0"/>
        <v>4178</v>
      </c>
      <c r="L9" s="26">
        <f t="shared" si="0"/>
        <v>4484</v>
      </c>
    </row>
    <row r="10" spans="1:12" x14ac:dyDescent="0.25">
      <c r="A10" s="23" t="s">
        <v>13</v>
      </c>
      <c r="B10" s="24" t="s">
        <v>14</v>
      </c>
      <c r="C10" s="25">
        <v>0</v>
      </c>
      <c r="D10" s="25">
        <v>2136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6">
        <f>C10+G10+I10+E10</f>
        <v>0</v>
      </c>
      <c r="L10" s="26">
        <f t="shared" si="0"/>
        <v>2136</v>
      </c>
    </row>
    <row r="11" spans="1:12" x14ac:dyDescent="0.25">
      <c r="A11" s="27" t="s">
        <v>15</v>
      </c>
      <c r="B11" s="28" t="s">
        <v>16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6">
        <f t="shared" si="0"/>
        <v>0</v>
      </c>
      <c r="L11" s="26">
        <f t="shared" si="0"/>
        <v>0</v>
      </c>
    </row>
    <row r="12" spans="1:12" x14ac:dyDescent="0.25">
      <c r="A12" s="23" t="s">
        <v>111</v>
      </c>
      <c r="B12" s="24" t="s">
        <v>118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6">
        <f t="shared" si="0"/>
        <v>0</v>
      </c>
      <c r="L12" s="26">
        <f t="shared" si="0"/>
        <v>0</v>
      </c>
    </row>
    <row r="13" spans="1:12" x14ac:dyDescent="0.25">
      <c r="A13" s="23" t="s">
        <v>112</v>
      </c>
      <c r="B13" s="24" t="s">
        <v>117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6">
        <f t="shared" si="0"/>
        <v>0</v>
      </c>
      <c r="L13" s="26">
        <f t="shared" si="0"/>
        <v>0</v>
      </c>
    </row>
    <row r="14" spans="1:12" x14ac:dyDescent="0.25">
      <c r="A14" s="23" t="s">
        <v>113</v>
      </c>
      <c r="B14" s="24" t="s">
        <v>116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6">
        <f t="shared" si="0"/>
        <v>0</v>
      </c>
      <c r="L14" s="26">
        <f t="shared" si="0"/>
        <v>0</v>
      </c>
    </row>
    <row r="15" spans="1:12" ht="15.75" thickBot="1" x14ac:dyDescent="0.3">
      <c r="A15" s="27" t="s">
        <v>114</v>
      </c>
      <c r="B15" s="28" t="s">
        <v>115</v>
      </c>
      <c r="C15" s="29">
        <f>10333+193</f>
        <v>10526</v>
      </c>
      <c r="D15" s="29">
        <v>16138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6">
        <f t="shared" si="0"/>
        <v>10526</v>
      </c>
      <c r="L15" s="26">
        <f t="shared" si="0"/>
        <v>16138</v>
      </c>
    </row>
    <row r="16" spans="1:12" ht="15.75" thickBot="1" x14ac:dyDescent="0.3">
      <c r="A16" s="30" t="s">
        <v>17</v>
      </c>
      <c r="B16" s="31" t="s">
        <v>18</v>
      </c>
      <c r="C16" s="32">
        <f t="shared" ref="C16:J16" si="1">SUM(C6:C15)</f>
        <v>171454</v>
      </c>
      <c r="D16" s="32">
        <f t="shared" si="1"/>
        <v>189338</v>
      </c>
      <c r="E16" s="32">
        <f t="shared" si="1"/>
        <v>0</v>
      </c>
      <c r="F16" s="32">
        <f t="shared" si="1"/>
        <v>0</v>
      </c>
      <c r="G16" s="32">
        <f t="shared" si="1"/>
        <v>0</v>
      </c>
      <c r="H16" s="32">
        <f t="shared" si="1"/>
        <v>0</v>
      </c>
      <c r="I16" s="32">
        <f t="shared" si="1"/>
        <v>0</v>
      </c>
      <c r="J16" s="32">
        <f t="shared" si="1"/>
        <v>0</v>
      </c>
      <c r="K16" s="33">
        <f>C16+G16+I16+E16</f>
        <v>171454</v>
      </c>
      <c r="L16" s="33">
        <f>D16+H16+J16+F16</f>
        <v>189338</v>
      </c>
    </row>
    <row r="17" spans="1:12" x14ac:dyDescent="0.25">
      <c r="A17" s="34"/>
      <c r="B17" s="35"/>
      <c r="C17" s="36"/>
      <c r="D17" s="36"/>
      <c r="E17" s="36"/>
      <c r="F17" s="36"/>
      <c r="G17" s="36"/>
      <c r="H17" s="36"/>
      <c r="I17" s="36"/>
      <c r="J17" s="36"/>
      <c r="K17" s="37"/>
      <c r="L17" s="37"/>
    </row>
    <row r="18" spans="1:12" x14ac:dyDescent="0.25">
      <c r="A18" s="23" t="s">
        <v>19</v>
      </c>
      <c r="B18" s="24" t="s">
        <v>20</v>
      </c>
      <c r="C18" s="25">
        <f t="shared" ref="C18:J18" si="2">C19+C20+C21+C22</f>
        <v>226389</v>
      </c>
      <c r="D18" s="25">
        <f t="shared" si="2"/>
        <v>226389</v>
      </c>
      <c r="E18" s="25">
        <f t="shared" si="2"/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5">
        <f t="shared" si="2"/>
        <v>0</v>
      </c>
      <c r="J18" s="25">
        <f t="shared" si="2"/>
        <v>0</v>
      </c>
      <c r="K18" s="26">
        <f t="shared" ref="K18:L33" si="3">C18+G18+I18</f>
        <v>226389</v>
      </c>
      <c r="L18" s="26">
        <f t="shared" si="3"/>
        <v>226389</v>
      </c>
    </row>
    <row r="19" spans="1:12" x14ac:dyDescent="0.25">
      <c r="A19" s="38" t="s">
        <v>98</v>
      </c>
      <c r="B19" s="39" t="s">
        <v>27</v>
      </c>
      <c r="C19" s="40">
        <v>100000</v>
      </c>
      <c r="D19" s="40">
        <v>100000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1">
        <f t="shared" si="3"/>
        <v>100000</v>
      </c>
      <c r="L19" s="41">
        <f t="shared" si="3"/>
        <v>100000</v>
      </c>
    </row>
    <row r="20" spans="1:12" x14ac:dyDescent="0.25">
      <c r="A20" s="38" t="s">
        <v>99</v>
      </c>
      <c r="B20" s="39" t="s">
        <v>26</v>
      </c>
      <c r="C20" s="40">
        <v>126329</v>
      </c>
      <c r="D20" s="40">
        <v>126329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1">
        <f t="shared" si="3"/>
        <v>126329</v>
      </c>
      <c r="L20" s="41">
        <f t="shared" si="3"/>
        <v>126329</v>
      </c>
    </row>
    <row r="21" spans="1:12" x14ac:dyDescent="0.25">
      <c r="A21" s="38" t="s">
        <v>100</v>
      </c>
      <c r="B21" s="39" t="s">
        <v>25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1">
        <f t="shared" si="3"/>
        <v>0</v>
      </c>
      <c r="L21" s="41">
        <f t="shared" si="3"/>
        <v>0</v>
      </c>
    </row>
    <row r="22" spans="1:12" x14ac:dyDescent="0.25">
      <c r="A22" s="38" t="s">
        <v>101</v>
      </c>
      <c r="B22" s="39" t="s">
        <v>24</v>
      </c>
      <c r="C22" s="40">
        <v>60</v>
      </c>
      <c r="D22" s="40">
        <v>60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1">
        <f t="shared" si="3"/>
        <v>60</v>
      </c>
      <c r="L22" s="41">
        <f t="shared" si="3"/>
        <v>60</v>
      </c>
    </row>
    <row r="23" spans="1:12" x14ac:dyDescent="0.25">
      <c r="A23" s="23" t="s">
        <v>21</v>
      </c>
      <c r="B23" s="24" t="s">
        <v>22</v>
      </c>
      <c r="C23" s="25">
        <f t="shared" ref="C23:J23" si="4">C24</f>
        <v>90000</v>
      </c>
      <c r="D23" s="25">
        <f t="shared" si="4"/>
        <v>90000</v>
      </c>
      <c r="E23" s="25">
        <f t="shared" si="4"/>
        <v>0</v>
      </c>
      <c r="F23" s="25">
        <f t="shared" si="4"/>
        <v>0</v>
      </c>
      <c r="G23" s="25">
        <f t="shared" si="4"/>
        <v>0</v>
      </c>
      <c r="H23" s="25">
        <f t="shared" si="4"/>
        <v>0</v>
      </c>
      <c r="I23" s="25">
        <f t="shared" si="4"/>
        <v>0</v>
      </c>
      <c r="J23" s="25">
        <f t="shared" si="4"/>
        <v>0</v>
      </c>
      <c r="K23" s="26">
        <f t="shared" si="3"/>
        <v>90000</v>
      </c>
      <c r="L23" s="26">
        <f t="shared" si="3"/>
        <v>90000</v>
      </c>
    </row>
    <row r="24" spans="1:12" x14ac:dyDescent="0.25">
      <c r="A24" s="38" t="s">
        <v>102</v>
      </c>
      <c r="B24" s="39" t="s">
        <v>23</v>
      </c>
      <c r="C24" s="40">
        <v>90000</v>
      </c>
      <c r="D24" s="40">
        <v>90000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1">
        <f t="shared" si="3"/>
        <v>90000</v>
      </c>
      <c r="L24" s="41">
        <f t="shared" si="3"/>
        <v>90000</v>
      </c>
    </row>
    <row r="25" spans="1:12" x14ac:dyDescent="0.25">
      <c r="A25" s="23" t="s">
        <v>28</v>
      </c>
      <c r="B25" s="24" t="s">
        <v>29</v>
      </c>
      <c r="C25" s="25">
        <f t="shared" ref="C25:J25" si="5">C26</f>
        <v>10000</v>
      </c>
      <c r="D25" s="25">
        <f t="shared" si="5"/>
        <v>10000</v>
      </c>
      <c r="E25" s="25">
        <f t="shared" si="5"/>
        <v>0</v>
      </c>
      <c r="F25" s="25">
        <f t="shared" si="5"/>
        <v>0</v>
      </c>
      <c r="G25" s="25">
        <f t="shared" si="5"/>
        <v>0</v>
      </c>
      <c r="H25" s="25">
        <f t="shared" si="5"/>
        <v>0</v>
      </c>
      <c r="I25" s="25">
        <f t="shared" si="5"/>
        <v>0</v>
      </c>
      <c r="J25" s="25">
        <f t="shared" si="5"/>
        <v>0</v>
      </c>
      <c r="K25" s="26">
        <f t="shared" si="3"/>
        <v>10000</v>
      </c>
      <c r="L25" s="26">
        <f t="shared" si="3"/>
        <v>10000</v>
      </c>
    </row>
    <row r="26" spans="1:12" x14ac:dyDescent="0.25">
      <c r="A26" s="38" t="s">
        <v>103</v>
      </c>
      <c r="B26" s="39" t="s">
        <v>30</v>
      </c>
      <c r="C26" s="40">
        <v>10000</v>
      </c>
      <c r="D26" s="40">
        <v>10000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1">
        <f t="shared" si="3"/>
        <v>10000</v>
      </c>
      <c r="L26" s="41">
        <f t="shared" si="3"/>
        <v>10000</v>
      </c>
    </row>
    <row r="27" spans="1:12" x14ac:dyDescent="0.25">
      <c r="A27" s="56" t="s">
        <v>128</v>
      </c>
      <c r="B27" s="57" t="s">
        <v>133</v>
      </c>
      <c r="C27" s="54">
        <f>C28+C29</f>
        <v>10010</v>
      </c>
      <c r="D27" s="54">
        <f>D28+D29</f>
        <v>10010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5">
        <f t="shared" si="3"/>
        <v>10010</v>
      </c>
      <c r="L27" s="55">
        <f t="shared" si="3"/>
        <v>10010</v>
      </c>
    </row>
    <row r="28" spans="1:12" x14ac:dyDescent="0.25">
      <c r="A28" s="38" t="s">
        <v>129</v>
      </c>
      <c r="B28" s="39" t="s">
        <v>130</v>
      </c>
      <c r="C28" s="40">
        <v>10000</v>
      </c>
      <c r="D28" s="40">
        <v>10000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1">
        <f t="shared" si="3"/>
        <v>10000</v>
      </c>
      <c r="L28" s="41">
        <f t="shared" si="3"/>
        <v>10000</v>
      </c>
    </row>
    <row r="29" spans="1:12" x14ac:dyDescent="0.25">
      <c r="A29" s="38" t="s">
        <v>131</v>
      </c>
      <c r="B29" s="39" t="s">
        <v>132</v>
      </c>
      <c r="C29" s="40">
        <v>10</v>
      </c>
      <c r="D29" s="40">
        <v>10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1">
        <f t="shared" si="3"/>
        <v>10</v>
      </c>
      <c r="L29" s="41">
        <f t="shared" si="3"/>
        <v>10</v>
      </c>
    </row>
    <row r="30" spans="1:12" x14ac:dyDescent="0.25">
      <c r="A30" s="23" t="s">
        <v>55</v>
      </c>
      <c r="B30" s="24" t="s">
        <v>56</v>
      </c>
      <c r="C30" s="25">
        <f t="shared" ref="C30:J30" si="6">C31+C32+C33</f>
        <v>0</v>
      </c>
      <c r="D30" s="25">
        <f t="shared" si="6"/>
        <v>0</v>
      </c>
      <c r="E30" s="25">
        <f t="shared" si="6"/>
        <v>0</v>
      </c>
      <c r="F30" s="25">
        <f t="shared" si="6"/>
        <v>0</v>
      </c>
      <c r="G30" s="25">
        <f t="shared" si="6"/>
        <v>0</v>
      </c>
      <c r="H30" s="25">
        <f t="shared" si="6"/>
        <v>0</v>
      </c>
      <c r="I30" s="25">
        <f t="shared" si="6"/>
        <v>0</v>
      </c>
      <c r="J30" s="25">
        <f t="shared" si="6"/>
        <v>0</v>
      </c>
      <c r="K30" s="26">
        <f t="shared" si="3"/>
        <v>0</v>
      </c>
      <c r="L30" s="26">
        <f t="shared" si="3"/>
        <v>0</v>
      </c>
    </row>
    <row r="31" spans="1:12" x14ac:dyDescent="0.25">
      <c r="A31" s="38" t="s">
        <v>104</v>
      </c>
      <c r="B31" s="39" t="s">
        <v>57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1">
        <f t="shared" si="3"/>
        <v>0</v>
      </c>
      <c r="L31" s="41">
        <f t="shared" si="3"/>
        <v>0</v>
      </c>
    </row>
    <row r="32" spans="1:12" x14ac:dyDescent="0.25">
      <c r="A32" s="38" t="s">
        <v>105</v>
      </c>
      <c r="B32" s="39" t="s">
        <v>58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1">
        <f t="shared" si="3"/>
        <v>0</v>
      </c>
      <c r="L32" s="41">
        <f t="shared" si="3"/>
        <v>0</v>
      </c>
    </row>
    <row r="33" spans="1:12" ht="15.75" thickBot="1" x14ac:dyDescent="0.3">
      <c r="A33" s="42" t="s">
        <v>106</v>
      </c>
      <c r="B33" s="43" t="s">
        <v>59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5">
        <f t="shared" si="3"/>
        <v>0</v>
      </c>
      <c r="L33" s="45">
        <f t="shared" si="3"/>
        <v>0</v>
      </c>
    </row>
    <row r="34" spans="1:12" ht="15.75" thickBot="1" x14ac:dyDescent="0.3">
      <c r="A34" s="30" t="s">
        <v>31</v>
      </c>
      <c r="B34" s="31" t="s">
        <v>32</v>
      </c>
      <c r="C34" s="32">
        <f>C25+C23+C18+C30+C27</f>
        <v>336399</v>
      </c>
      <c r="D34" s="32">
        <f>D25+D23+D18+D30+D27</f>
        <v>336399</v>
      </c>
      <c r="E34" s="32">
        <f t="shared" ref="E34:J34" si="7">E25+E23+E18+E30</f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3">
        <f>C34+G34+I34+E34</f>
        <v>336399</v>
      </c>
      <c r="L34" s="33">
        <f>D34+H34+J34+F34</f>
        <v>336399</v>
      </c>
    </row>
    <row r="35" spans="1:12" x14ac:dyDescent="0.25">
      <c r="A35" s="34"/>
      <c r="B35" s="35"/>
      <c r="C35" s="36"/>
      <c r="D35" s="36"/>
      <c r="E35" s="36"/>
      <c r="F35" s="36"/>
      <c r="G35" s="36"/>
      <c r="H35" s="36"/>
      <c r="I35" s="36"/>
      <c r="J35" s="36"/>
      <c r="K35" s="37"/>
      <c r="L35" s="37"/>
    </row>
    <row r="36" spans="1:12" x14ac:dyDescent="0.25">
      <c r="A36" s="23" t="s">
        <v>33</v>
      </c>
      <c r="B36" s="24" t="s">
        <v>43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>
        <f>C36+G36+I36</f>
        <v>0</v>
      </c>
      <c r="L36" s="26">
        <f>D36+H36+J36</f>
        <v>0</v>
      </c>
    </row>
    <row r="37" spans="1:12" x14ac:dyDescent="0.25">
      <c r="A37" s="23" t="s">
        <v>34</v>
      </c>
      <c r="B37" s="24" t="s">
        <v>44</v>
      </c>
      <c r="C37" s="25">
        <f>215+2000</f>
        <v>2215</v>
      </c>
      <c r="D37" s="25">
        <f>215+2000</f>
        <v>2215</v>
      </c>
      <c r="E37" s="25">
        <v>3500</v>
      </c>
      <c r="F37" s="25">
        <v>3500</v>
      </c>
      <c r="G37" s="25">
        <f>2343+24</f>
        <v>2367</v>
      </c>
      <c r="H37" s="25">
        <f>2343+24</f>
        <v>2367</v>
      </c>
      <c r="I37" s="25">
        <v>1500</v>
      </c>
      <c r="J37" s="25">
        <v>2000</v>
      </c>
      <c r="K37" s="26">
        <f>C37+G37+I37+E37</f>
        <v>9582</v>
      </c>
      <c r="L37" s="26">
        <f>D37+H37+J37+F37</f>
        <v>10082</v>
      </c>
    </row>
    <row r="38" spans="1:12" x14ac:dyDescent="0.25">
      <c r="A38" s="38" t="s">
        <v>67</v>
      </c>
      <c r="B38" s="39" t="s">
        <v>60</v>
      </c>
      <c r="C38" s="40">
        <v>0</v>
      </c>
      <c r="D38" s="40">
        <v>0</v>
      </c>
      <c r="E38" s="40">
        <v>0</v>
      </c>
      <c r="F38" s="40">
        <v>0</v>
      </c>
      <c r="G38" s="40">
        <v>2343</v>
      </c>
      <c r="H38" s="40">
        <v>2343</v>
      </c>
      <c r="I38" s="40">
        <v>0</v>
      </c>
      <c r="J38" s="40">
        <v>0</v>
      </c>
      <c r="K38" s="26">
        <f t="shared" ref="K38:L50" si="8">C38+G38+I38+E38</f>
        <v>2343</v>
      </c>
      <c r="L38" s="26">
        <f t="shared" si="8"/>
        <v>2343</v>
      </c>
    </row>
    <row r="39" spans="1:12" x14ac:dyDescent="0.25">
      <c r="A39" s="23" t="s">
        <v>35</v>
      </c>
      <c r="B39" s="24" t="s">
        <v>45</v>
      </c>
      <c r="C39" s="25">
        <f>2215+858+300+70</f>
        <v>3443</v>
      </c>
      <c r="D39" s="25">
        <f>2215+858+300+70</f>
        <v>3443</v>
      </c>
      <c r="E39" s="25">
        <v>0</v>
      </c>
      <c r="F39" s="25">
        <v>0</v>
      </c>
      <c r="G39" s="25">
        <v>484</v>
      </c>
      <c r="H39" s="25">
        <v>484</v>
      </c>
      <c r="I39" s="25">
        <v>0</v>
      </c>
      <c r="J39" s="25">
        <v>0</v>
      </c>
      <c r="K39" s="26">
        <f t="shared" si="8"/>
        <v>3927</v>
      </c>
      <c r="L39" s="26">
        <f t="shared" si="8"/>
        <v>3927</v>
      </c>
    </row>
    <row r="40" spans="1:12" x14ac:dyDescent="0.25">
      <c r="A40" s="23" t="s">
        <v>36</v>
      </c>
      <c r="B40" s="24" t="s">
        <v>46</v>
      </c>
      <c r="C40" s="25">
        <f t="shared" ref="C40:J40" si="9">C41+C42+C43</f>
        <v>17439</v>
      </c>
      <c r="D40" s="25">
        <f t="shared" si="9"/>
        <v>17439</v>
      </c>
      <c r="E40" s="25">
        <f t="shared" si="9"/>
        <v>0</v>
      </c>
      <c r="F40" s="25">
        <f t="shared" si="9"/>
        <v>0</v>
      </c>
      <c r="G40" s="25">
        <f t="shared" si="9"/>
        <v>900</v>
      </c>
      <c r="H40" s="25">
        <f t="shared" si="9"/>
        <v>900</v>
      </c>
      <c r="I40" s="25">
        <f t="shared" si="9"/>
        <v>500</v>
      </c>
      <c r="J40" s="25">
        <f t="shared" si="9"/>
        <v>468</v>
      </c>
      <c r="K40" s="26">
        <f t="shared" si="8"/>
        <v>18839</v>
      </c>
      <c r="L40" s="26">
        <f t="shared" si="8"/>
        <v>18807</v>
      </c>
    </row>
    <row r="41" spans="1:12" ht="29.25" customHeight="1" x14ac:dyDescent="0.25">
      <c r="A41" s="38" t="s">
        <v>124</v>
      </c>
      <c r="B41" s="46" t="s">
        <v>64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26">
        <f t="shared" si="8"/>
        <v>0</v>
      </c>
      <c r="L41" s="26">
        <f t="shared" si="8"/>
        <v>0</v>
      </c>
    </row>
    <row r="42" spans="1:12" x14ac:dyDescent="0.25">
      <c r="A42" s="38" t="s">
        <v>65</v>
      </c>
      <c r="B42" s="39" t="s">
        <v>63</v>
      </c>
      <c r="C42" s="40">
        <v>3533</v>
      </c>
      <c r="D42" s="40">
        <v>3533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26">
        <f t="shared" si="8"/>
        <v>3533</v>
      </c>
      <c r="L42" s="26">
        <f t="shared" si="8"/>
        <v>3533</v>
      </c>
    </row>
    <row r="43" spans="1:12" x14ac:dyDescent="0.25">
      <c r="A43" s="38" t="s">
        <v>66</v>
      </c>
      <c r="B43" s="39" t="s">
        <v>62</v>
      </c>
      <c r="C43" s="40">
        <f>8506+5000+400</f>
        <v>13906</v>
      </c>
      <c r="D43" s="40">
        <f>8506+5000+400</f>
        <v>13906</v>
      </c>
      <c r="E43" s="40">
        <v>0</v>
      </c>
      <c r="F43" s="40">
        <v>0</v>
      </c>
      <c r="G43" s="40">
        <v>900</v>
      </c>
      <c r="H43" s="40">
        <v>900</v>
      </c>
      <c r="I43" s="40">
        <v>500</v>
      </c>
      <c r="J43" s="40">
        <v>468</v>
      </c>
      <c r="K43" s="26">
        <f t="shared" si="8"/>
        <v>15306</v>
      </c>
      <c r="L43" s="26">
        <f t="shared" si="8"/>
        <v>15274</v>
      </c>
    </row>
    <row r="44" spans="1:12" x14ac:dyDescent="0.25">
      <c r="A44" s="23" t="s">
        <v>37</v>
      </c>
      <c r="B44" s="24" t="s">
        <v>47</v>
      </c>
      <c r="C44" s="25">
        <f t="shared" ref="C44:J44" si="10">C45</f>
        <v>16523</v>
      </c>
      <c r="D44" s="25">
        <f t="shared" si="10"/>
        <v>16523</v>
      </c>
      <c r="E44" s="25">
        <f t="shared" si="10"/>
        <v>0</v>
      </c>
      <c r="F44" s="25">
        <f t="shared" si="10"/>
        <v>0</v>
      </c>
      <c r="G44" s="25">
        <f t="shared" si="10"/>
        <v>10369</v>
      </c>
      <c r="H44" s="25">
        <f t="shared" si="10"/>
        <v>10369</v>
      </c>
      <c r="I44" s="25">
        <f t="shared" si="10"/>
        <v>0</v>
      </c>
      <c r="J44" s="25">
        <f t="shared" si="10"/>
        <v>0</v>
      </c>
      <c r="K44" s="26">
        <f t="shared" si="8"/>
        <v>26892</v>
      </c>
      <c r="L44" s="26">
        <f t="shared" si="8"/>
        <v>26892</v>
      </c>
    </row>
    <row r="45" spans="1:12" x14ac:dyDescent="0.25">
      <c r="A45" s="38" t="s">
        <v>68</v>
      </c>
      <c r="B45" s="39" t="s">
        <v>61</v>
      </c>
      <c r="C45" s="40">
        <f>16023+500</f>
        <v>16523</v>
      </c>
      <c r="D45" s="40">
        <f>16023+500</f>
        <v>16523</v>
      </c>
      <c r="E45" s="40">
        <v>0</v>
      </c>
      <c r="F45" s="40">
        <v>0</v>
      </c>
      <c r="G45" s="40">
        <v>10369</v>
      </c>
      <c r="H45" s="40">
        <v>10369</v>
      </c>
      <c r="I45" s="40">
        <v>0</v>
      </c>
      <c r="J45" s="40">
        <v>0</v>
      </c>
      <c r="K45" s="26">
        <f t="shared" si="8"/>
        <v>26892</v>
      </c>
      <c r="L45" s="26">
        <f t="shared" si="8"/>
        <v>26892</v>
      </c>
    </row>
    <row r="46" spans="1:12" x14ac:dyDescent="0.25">
      <c r="A46" s="23" t="s">
        <v>38</v>
      </c>
      <c r="B46" s="24" t="s">
        <v>48</v>
      </c>
      <c r="C46" s="25">
        <f>(C37+C39+C44)*27%+5000*27%-135</f>
        <v>7203.8700000000008</v>
      </c>
      <c r="D46" s="25">
        <f>(D37+D39+D44)*27%+5000*27%-135</f>
        <v>7203.8700000000008</v>
      </c>
      <c r="E46" s="25">
        <v>0</v>
      </c>
      <c r="F46" s="25">
        <v>0</v>
      </c>
      <c r="G46" s="25">
        <f>(G37+G44+G39)*27%+1</f>
        <v>3570.4</v>
      </c>
      <c r="H46" s="25">
        <f>(H37+H44+H39)*27%+1</f>
        <v>3570.4</v>
      </c>
      <c r="I46" s="25">
        <v>0</v>
      </c>
      <c r="J46" s="25">
        <v>0</v>
      </c>
      <c r="K46" s="26">
        <f t="shared" si="8"/>
        <v>10774.27</v>
      </c>
      <c r="L46" s="26">
        <f t="shared" si="8"/>
        <v>10774.27</v>
      </c>
    </row>
    <row r="47" spans="1:12" x14ac:dyDescent="0.25">
      <c r="A47" s="23" t="s">
        <v>39</v>
      </c>
      <c r="B47" s="24" t="s">
        <v>49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6">
        <f t="shared" si="8"/>
        <v>0</v>
      </c>
      <c r="L47" s="26">
        <f t="shared" si="8"/>
        <v>0</v>
      </c>
    </row>
    <row r="48" spans="1:12" x14ac:dyDescent="0.25">
      <c r="A48" s="23" t="s">
        <v>40</v>
      </c>
      <c r="B48" s="24" t="s">
        <v>50</v>
      </c>
      <c r="C48" s="25">
        <v>4000</v>
      </c>
      <c r="D48" s="25">
        <v>4000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6">
        <f t="shared" si="8"/>
        <v>4000</v>
      </c>
      <c r="L48" s="26">
        <f t="shared" si="8"/>
        <v>4000</v>
      </c>
    </row>
    <row r="49" spans="1:12" x14ac:dyDescent="0.25">
      <c r="A49" s="23" t="s">
        <v>41</v>
      </c>
      <c r="B49" s="24" t="s">
        <v>51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6">
        <f t="shared" si="8"/>
        <v>0</v>
      </c>
      <c r="L49" s="26">
        <f t="shared" si="8"/>
        <v>0</v>
      </c>
    </row>
    <row r="50" spans="1:12" ht="15.75" thickBot="1" x14ac:dyDescent="0.3">
      <c r="A50" s="27" t="s">
        <v>42</v>
      </c>
      <c r="B50" s="28" t="s">
        <v>52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6">
        <f t="shared" si="8"/>
        <v>0</v>
      </c>
      <c r="L50" s="26">
        <f t="shared" si="8"/>
        <v>0</v>
      </c>
    </row>
    <row r="51" spans="1:12" ht="15.75" thickBot="1" x14ac:dyDescent="0.3">
      <c r="A51" s="30" t="s">
        <v>53</v>
      </c>
      <c r="B51" s="31" t="s">
        <v>54</v>
      </c>
      <c r="C51" s="32">
        <f t="shared" ref="C51:J51" si="11">C36+C37+C39+C40+C44+C46+C47+C48+C49+C50</f>
        <v>50823.87</v>
      </c>
      <c r="D51" s="32">
        <f t="shared" si="11"/>
        <v>50823.87</v>
      </c>
      <c r="E51" s="32">
        <f t="shared" si="11"/>
        <v>3500</v>
      </c>
      <c r="F51" s="32">
        <f t="shared" si="11"/>
        <v>3500</v>
      </c>
      <c r="G51" s="32">
        <f t="shared" si="11"/>
        <v>17690.400000000001</v>
      </c>
      <c r="H51" s="32">
        <f t="shared" si="11"/>
        <v>17690.400000000001</v>
      </c>
      <c r="I51" s="32">
        <f t="shared" si="11"/>
        <v>2000</v>
      </c>
      <c r="J51" s="32">
        <f t="shared" si="11"/>
        <v>2468</v>
      </c>
      <c r="K51" s="33">
        <f>C51+G51+I51+E51</f>
        <v>74014.27</v>
      </c>
      <c r="L51" s="33">
        <f>D51+H51+J51+F51</f>
        <v>74482.27</v>
      </c>
    </row>
    <row r="52" spans="1:12" x14ac:dyDescent="0.25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7"/>
      <c r="L52" s="37"/>
    </row>
    <row r="53" spans="1:12" x14ac:dyDescent="0.25">
      <c r="A53" s="23" t="s">
        <v>69</v>
      </c>
      <c r="B53" s="24" t="s">
        <v>119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6">
        <f t="shared" ref="K53:L57" si="12">C53+G53+I53</f>
        <v>0</v>
      </c>
      <c r="L53" s="26">
        <f t="shared" si="12"/>
        <v>0</v>
      </c>
    </row>
    <row r="54" spans="1:12" x14ac:dyDescent="0.25">
      <c r="A54" s="23" t="s">
        <v>70</v>
      </c>
      <c r="B54" s="24" t="s">
        <v>73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6">
        <f t="shared" si="12"/>
        <v>0</v>
      </c>
      <c r="L54" s="26">
        <f t="shared" si="12"/>
        <v>0</v>
      </c>
    </row>
    <row r="55" spans="1:12" ht="15.75" thickBot="1" x14ac:dyDescent="0.3">
      <c r="A55" s="27" t="s">
        <v>138</v>
      </c>
      <c r="B55" s="28" t="s">
        <v>74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360</v>
      </c>
      <c r="K55" s="47">
        <f t="shared" si="12"/>
        <v>0</v>
      </c>
      <c r="L55" s="47">
        <f t="shared" si="12"/>
        <v>360</v>
      </c>
    </row>
    <row r="56" spans="1:12" ht="15.75" thickBot="1" x14ac:dyDescent="0.3">
      <c r="A56" s="30" t="s">
        <v>71</v>
      </c>
      <c r="B56" s="31" t="s">
        <v>72</v>
      </c>
      <c r="C56" s="32">
        <f t="shared" ref="C56:J56" si="13">SUM(C53:C55)</f>
        <v>0</v>
      </c>
      <c r="D56" s="32">
        <f t="shared" si="13"/>
        <v>0</v>
      </c>
      <c r="E56" s="32">
        <f t="shared" si="13"/>
        <v>0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0</v>
      </c>
      <c r="J56" s="32">
        <f t="shared" si="13"/>
        <v>360</v>
      </c>
      <c r="K56" s="33">
        <f t="shared" si="12"/>
        <v>0</v>
      </c>
      <c r="L56" s="33">
        <f t="shared" si="12"/>
        <v>360</v>
      </c>
    </row>
    <row r="57" spans="1:12" ht="15.75" thickBot="1" x14ac:dyDescent="0.3">
      <c r="A57" s="48"/>
      <c r="B57" s="49"/>
      <c r="C57" s="50"/>
      <c r="D57" s="50"/>
      <c r="E57" s="50"/>
      <c r="F57" s="50"/>
      <c r="G57" s="50"/>
      <c r="H57" s="50"/>
      <c r="I57" s="50"/>
      <c r="J57" s="50"/>
      <c r="K57" s="51">
        <f t="shared" si="12"/>
        <v>0</v>
      </c>
      <c r="L57" s="51">
        <f t="shared" si="12"/>
        <v>0</v>
      </c>
    </row>
    <row r="58" spans="1:12" ht="16.5" thickBot="1" x14ac:dyDescent="0.3">
      <c r="A58" s="82" t="s">
        <v>96</v>
      </c>
      <c r="B58" s="83"/>
      <c r="C58" s="52">
        <f t="shared" ref="C58:J58" si="14">C16+C34+C51+C56</f>
        <v>558676.87</v>
      </c>
      <c r="D58" s="52">
        <f t="shared" si="14"/>
        <v>576560.87</v>
      </c>
      <c r="E58" s="52">
        <f t="shared" si="14"/>
        <v>3500</v>
      </c>
      <c r="F58" s="52">
        <f t="shared" si="14"/>
        <v>3500</v>
      </c>
      <c r="G58" s="52">
        <f t="shared" si="14"/>
        <v>17690.400000000001</v>
      </c>
      <c r="H58" s="52">
        <f t="shared" si="14"/>
        <v>17690.400000000001</v>
      </c>
      <c r="I58" s="52">
        <f t="shared" si="14"/>
        <v>2000</v>
      </c>
      <c r="J58" s="52">
        <f t="shared" si="14"/>
        <v>2828</v>
      </c>
      <c r="K58" s="53">
        <f>C58+G58+I58+E58</f>
        <v>581867.27</v>
      </c>
      <c r="L58" s="53">
        <f>D58+H58+J58+F58</f>
        <v>600579.27</v>
      </c>
    </row>
    <row r="59" spans="1:12" x14ac:dyDescent="0.25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7"/>
      <c r="L59" s="37"/>
    </row>
    <row r="60" spans="1:12" x14ac:dyDescent="0.25">
      <c r="A60" s="23" t="s">
        <v>75</v>
      </c>
      <c r="B60" s="24" t="s">
        <v>87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6">
        <f t="shared" ref="K60:L64" si="15">C60+G60+I60</f>
        <v>0</v>
      </c>
      <c r="L60" s="26">
        <f t="shared" si="15"/>
        <v>0</v>
      </c>
    </row>
    <row r="61" spans="1:12" x14ac:dyDescent="0.25">
      <c r="A61" s="23" t="s">
        <v>76</v>
      </c>
      <c r="B61" s="24" t="s">
        <v>88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6">
        <f t="shared" si="15"/>
        <v>0</v>
      </c>
      <c r="L61" s="26">
        <f t="shared" si="15"/>
        <v>0</v>
      </c>
    </row>
    <row r="62" spans="1:12" x14ac:dyDescent="0.25">
      <c r="A62" s="23" t="s">
        <v>77</v>
      </c>
      <c r="B62" s="24" t="s">
        <v>89</v>
      </c>
      <c r="C62" s="25">
        <v>0</v>
      </c>
      <c r="D62" s="25">
        <v>12205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6">
        <f t="shared" si="15"/>
        <v>0</v>
      </c>
      <c r="L62" s="26">
        <f t="shared" si="15"/>
        <v>12205</v>
      </c>
    </row>
    <row r="63" spans="1:12" x14ac:dyDescent="0.25">
      <c r="A63" s="23" t="s">
        <v>78</v>
      </c>
      <c r="B63" s="24" t="s">
        <v>90</v>
      </c>
      <c r="C63" s="25">
        <v>0</v>
      </c>
      <c r="D63" s="25">
        <v>7059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6">
        <f t="shared" si="15"/>
        <v>0</v>
      </c>
      <c r="L63" s="26">
        <f t="shared" si="15"/>
        <v>7059</v>
      </c>
    </row>
    <row r="64" spans="1:12" x14ac:dyDescent="0.25">
      <c r="A64" s="23" t="s">
        <v>79</v>
      </c>
      <c r="B64" s="24" t="s">
        <v>91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6">
        <f t="shared" si="15"/>
        <v>0</v>
      </c>
      <c r="L64" s="26">
        <f t="shared" si="15"/>
        <v>0</v>
      </c>
    </row>
    <row r="65" spans="1:12" x14ac:dyDescent="0.25">
      <c r="A65" s="23" t="s">
        <v>80</v>
      </c>
      <c r="B65" s="24" t="s">
        <v>93</v>
      </c>
      <c r="C65" s="25">
        <f>-(G65+I65+E65)</f>
        <v>-204288</v>
      </c>
      <c r="D65" s="25">
        <v>-200273</v>
      </c>
      <c r="E65" s="25">
        <v>90603</v>
      </c>
      <c r="F65" s="25">
        <v>86250</v>
      </c>
      <c r="G65" s="25">
        <v>99193</v>
      </c>
      <c r="H65" s="25">
        <v>99601</v>
      </c>
      <c r="I65" s="25">
        <v>14492</v>
      </c>
      <c r="J65" s="25">
        <v>14422</v>
      </c>
      <c r="K65" s="26">
        <f>C65+G65+I65+E65</f>
        <v>0</v>
      </c>
      <c r="L65" s="26">
        <f>D65+H65+J65+F65</f>
        <v>0</v>
      </c>
    </row>
    <row r="66" spans="1:12" x14ac:dyDescent="0.25">
      <c r="A66" s="23" t="s">
        <v>81</v>
      </c>
      <c r="B66" s="24" t="s">
        <v>146</v>
      </c>
      <c r="C66" s="25">
        <v>0</v>
      </c>
      <c r="D66" s="25">
        <v>250000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6">
        <f t="shared" ref="K66:L69" si="16">C66+G66+I66</f>
        <v>0</v>
      </c>
      <c r="L66" s="26">
        <f t="shared" si="16"/>
        <v>250000</v>
      </c>
    </row>
    <row r="67" spans="1:12" x14ac:dyDescent="0.25">
      <c r="A67" s="23" t="s">
        <v>82</v>
      </c>
      <c r="B67" s="24" t="s">
        <v>92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6">
        <f t="shared" si="16"/>
        <v>0</v>
      </c>
      <c r="L67" s="26">
        <f t="shared" si="16"/>
        <v>0</v>
      </c>
    </row>
    <row r="68" spans="1:12" x14ac:dyDescent="0.25">
      <c r="A68" s="23" t="s">
        <v>83</v>
      </c>
      <c r="B68" s="24" t="s">
        <v>86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6">
        <f t="shared" si="16"/>
        <v>0</v>
      </c>
      <c r="L68" s="26">
        <f t="shared" si="16"/>
        <v>0</v>
      </c>
    </row>
    <row r="69" spans="1:12" ht="15.75" thickBot="1" x14ac:dyDescent="0.3">
      <c r="A69" s="27" t="s">
        <v>84</v>
      </c>
      <c r="B69" s="28" t="s">
        <v>85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47">
        <f t="shared" si="16"/>
        <v>0</v>
      </c>
      <c r="L69" s="47">
        <f t="shared" si="16"/>
        <v>0</v>
      </c>
    </row>
    <row r="70" spans="1:12" ht="15.75" thickBot="1" x14ac:dyDescent="0.3">
      <c r="A70" s="30" t="s">
        <v>94</v>
      </c>
      <c r="B70" s="31" t="s">
        <v>95</v>
      </c>
      <c r="C70" s="32">
        <f t="shared" ref="C70:J70" si="17">SUM(C60:C69)</f>
        <v>-204288</v>
      </c>
      <c r="D70" s="32">
        <f t="shared" si="17"/>
        <v>68991</v>
      </c>
      <c r="E70" s="32">
        <f t="shared" si="17"/>
        <v>90603</v>
      </c>
      <c r="F70" s="32">
        <f t="shared" si="17"/>
        <v>86250</v>
      </c>
      <c r="G70" s="32">
        <f t="shared" si="17"/>
        <v>99193</v>
      </c>
      <c r="H70" s="32">
        <f t="shared" si="17"/>
        <v>99601</v>
      </c>
      <c r="I70" s="32">
        <f t="shared" si="17"/>
        <v>14492</v>
      </c>
      <c r="J70" s="32">
        <f t="shared" si="17"/>
        <v>14422</v>
      </c>
      <c r="K70" s="33">
        <f>C70+G70+I70+E70</f>
        <v>0</v>
      </c>
      <c r="L70" s="33">
        <f>D70+H70+J70+F70</f>
        <v>269264</v>
      </c>
    </row>
    <row r="71" spans="1:12" ht="15.75" thickBot="1" x14ac:dyDescent="0.3">
      <c r="A71" s="48"/>
      <c r="B71" s="49"/>
      <c r="C71" s="50"/>
      <c r="D71" s="50"/>
      <c r="E71" s="50"/>
      <c r="F71" s="50"/>
      <c r="G71" s="50"/>
      <c r="H71" s="50"/>
      <c r="I71" s="50"/>
      <c r="J71" s="50"/>
      <c r="K71" s="51"/>
      <c r="L71" s="51"/>
    </row>
    <row r="72" spans="1:12" ht="16.5" thickBot="1" x14ac:dyDescent="0.3">
      <c r="A72" s="84" t="s">
        <v>97</v>
      </c>
      <c r="B72" s="85"/>
      <c r="C72" s="52">
        <f t="shared" ref="C72:J72" si="18">C58+C70</f>
        <v>354388.87</v>
      </c>
      <c r="D72" s="52">
        <f t="shared" si="18"/>
        <v>645551.87</v>
      </c>
      <c r="E72" s="52">
        <f t="shared" si="18"/>
        <v>94103</v>
      </c>
      <c r="F72" s="52">
        <f t="shared" si="18"/>
        <v>89750</v>
      </c>
      <c r="G72" s="52">
        <f t="shared" si="18"/>
        <v>116883.4</v>
      </c>
      <c r="H72" s="52">
        <f t="shared" si="18"/>
        <v>117291.4</v>
      </c>
      <c r="I72" s="52">
        <f t="shared" si="18"/>
        <v>16492</v>
      </c>
      <c r="J72" s="52">
        <f t="shared" si="18"/>
        <v>17250</v>
      </c>
      <c r="K72" s="53">
        <f>C72+G72+I72+E72</f>
        <v>581867.27</v>
      </c>
      <c r="L72" s="53">
        <f>D72+H72+J72+F72</f>
        <v>869843.27</v>
      </c>
    </row>
    <row r="73" spans="1:12" x14ac:dyDescent="0.25">
      <c r="A73" s="59" t="s">
        <v>139</v>
      </c>
    </row>
  </sheetData>
  <mergeCells count="11">
    <mergeCell ref="L4:L5"/>
    <mergeCell ref="K4:K5"/>
    <mergeCell ref="A58:B58"/>
    <mergeCell ref="A72:B72"/>
    <mergeCell ref="A2:K2"/>
    <mergeCell ref="B4:B5"/>
    <mergeCell ref="A4:A5"/>
    <mergeCell ref="I4:J4"/>
    <mergeCell ref="G4:H4"/>
    <mergeCell ref="E4:F4"/>
    <mergeCell ref="C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E24" sqref="E24"/>
    </sheetView>
  </sheetViews>
  <sheetFormatPr defaultRowHeight="15" x14ac:dyDescent="0.25"/>
  <cols>
    <col min="1" max="1" width="10.140625" customWidth="1"/>
    <col min="2" max="2" width="46.85546875" customWidth="1"/>
    <col min="3" max="6" width="14.5703125" style="5" customWidth="1"/>
    <col min="7" max="9" width="13.140625" style="5" customWidth="1"/>
    <col min="10" max="11" width="14.5703125" style="5" customWidth="1"/>
  </cols>
  <sheetData>
    <row r="1" spans="1:11" x14ac:dyDescent="0.25">
      <c r="J1" s="6" t="s">
        <v>148</v>
      </c>
      <c r="K1" s="6"/>
    </row>
    <row r="2" spans="1:11" ht="15.75" x14ac:dyDescent="0.25">
      <c r="A2" s="101" t="s">
        <v>109</v>
      </c>
      <c r="B2" s="101"/>
      <c r="C2" s="101"/>
      <c r="D2" s="101"/>
      <c r="E2" s="101"/>
      <c r="F2" s="101"/>
      <c r="G2" s="101"/>
      <c r="H2" s="101"/>
      <c r="I2" s="101"/>
      <c r="J2" s="101"/>
      <c r="K2"/>
    </row>
    <row r="3" spans="1:11" ht="15.75" thickBot="1" x14ac:dyDescent="0.3">
      <c r="J3" s="6" t="s">
        <v>107</v>
      </c>
      <c r="K3" s="6"/>
    </row>
    <row r="4" spans="1:11" ht="32.25" customHeight="1" thickBot="1" x14ac:dyDescent="0.3">
      <c r="A4" s="104" t="s">
        <v>4</v>
      </c>
      <c r="B4" s="93" t="s">
        <v>0</v>
      </c>
      <c r="C4" s="97" t="s">
        <v>108</v>
      </c>
      <c r="D4" s="98"/>
      <c r="E4" s="97" t="s">
        <v>2</v>
      </c>
      <c r="F4" s="98"/>
      <c r="G4" s="97" t="s">
        <v>1</v>
      </c>
      <c r="H4" s="98"/>
      <c r="I4" s="80" t="s">
        <v>134</v>
      </c>
      <c r="J4" s="78" t="s">
        <v>135</v>
      </c>
      <c r="K4"/>
    </row>
    <row r="5" spans="1:11" ht="31.5" customHeight="1" thickBot="1" x14ac:dyDescent="0.3">
      <c r="A5" s="105"/>
      <c r="B5" s="94"/>
      <c r="C5" s="7" t="s">
        <v>136</v>
      </c>
      <c r="D5" s="7" t="s">
        <v>137</v>
      </c>
      <c r="E5" s="7" t="s">
        <v>136</v>
      </c>
      <c r="F5" s="7" t="s">
        <v>137</v>
      </c>
      <c r="G5" s="7" t="s">
        <v>136</v>
      </c>
      <c r="H5" s="7" t="s">
        <v>137</v>
      </c>
      <c r="I5" s="81"/>
      <c r="J5" s="79"/>
      <c r="K5"/>
    </row>
    <row r="6" spans="1:11" x14ac:dyDescent="0.25">
      <c r="A6" s="1" t="s">
        <v>120</v>
      </c>
      <c r="B6" s="2" t="s">
        <v>144</v>
      </c>
      <c r="C6" s="8">
        <v>0</v>
      </c>
      <c r="D6" s="8">
        <v>2136</v>
      </c>
      <c r="E6" s="8">
        <v>0</v>
      </c>
      <c r="F6" s="8">
        <v>0</v>
      </c>
      <c r="G6" s="8">
        <v>0</v>
      </c>
      <c r="H6" s="8">
        <v>0</v>
      </c>
      <c r="I6" s="9">
        <v>0</v>
      </c>
      <c r="J6" s="9">
        <v>2136</v>
      </c>
      <c r="K6"/>
    </row>
    <row r="7" spans="1:11" ht="15.75" thickBot="1" x14ac:dyDescent="0.3">
      <c r="A7" s="3" t="s">
        <v>13</v>
      </c>
      <c r="B7" s="4" t="s">
        <v>143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v>0</v>
      </c>
      <c r="J7" s="11">
        <v>0</v>
      </c>
      <c r="K7"/>
    </row>
    <row r="8" spans="1:11" ht="15.75" thickBot="1" x14ac:dyDescent="0.3">
      <c r="A8" s="99" t="s">
        <v>110</v>
      </c>
      <c r="B8" s="108"/>
      <c r="C8" s="12">
        <v>0</v>
      </c>
      <c r="D8" s="12">
        <v>2136</v>
      </c>
      <c r="E8" s="12">
        <v>0</v>
      </c>
      <c r="F8" s="12">
        <v>0</v>
      </c>
      <c r="G8" s="12">
        <v>0</v>
      </c>
      <c r="H8" s="12">
        <v>0</v>
      </c>
      <c r="I8" s="13">
        <v>0</v>
      </c>
      <c r="J8" s="13">
        <v>2136</v>
      </c>
      <c r="K8"/>
    </row>
    <row r="9" spans="1:11" x14ac:dyDescent="0.25">
      <c r="A9" s="59" t="s">
        <v>139</v>
      </c>
    </row>
    <row r="11" spans="1:11" x14ac:dyDescent="0.25">
      <c r="J11" s="6" t="s">
        <v>149</v>
      </c>
      <c r="K11" s="6"/>
    </row>
    <row r="12" spans="1:11" ht="15.75" x14ac:dyDescent="0.25">
      <c r="A12" s="101" t="s">
        <v>121</v>
      </c>
      <c r="B12" s="101"/>
      <c r="C12" s="101"/>
      <c r="D12" s="101"/>
      <c r="E12" s="101"/>
      <c r="F12" s="101"/>
      <c r="G12" s="101"/>
      <c r="H12" s="101"/>
      <c r="I12" s="101"/>
      <c r="J12" s="101"/>
      <c r="K12"/>
    </row>
    <row r="13" spans="1:11" ht="15.75" thickBot="1" x14ac:dyDescent="0.3">
      <c r="J13" s="6" t="s">
        <v>107</v>
      </c>
      <c r="K13" s="6"/>
    </row>
    <row r="14" spans="1:11" ht="32.25" customHeight="1" thickBot="1" x14ac:dyDescent="0.3">
      <c r="A14" s="104" t="s">
        <v>4</v>
      </c>
      <c r="B14" s="93" t="s">
        <v>0</v>
      </c>
      <c r="C14" s="97" t="s">
        <v>108</v>
      </c>
      <c r="D14" s="98"/>
      <c r="E14" s="97" t="s">
        <v>2</v>
      </c>
      <c r="F14" s="98"/>
      <c r="G14" s="95" t="s">
        <v>1</v>
      </c>
      <c r="H14" s="96"/>
      <c r="I14" s="106" t="s">
        <v>134</v>
      </c>
      <c r="J14" s="78" t="s">
        <v>135</v>
      </c>
      <c r="K14"/>
    </row>
    <row r="15" spans="1:11" ht="32.25" thickBot="1" x14ac:dyDescent="0.3">
      <c r="A15" s="105"/>
      <c r="B15" s="94"/>
      <c r="C15" s="7" t="s">
        <v>136</v>
      </c>
      <c r="D15" s="7" t="s">
        <v>137</v>
      </c>
      <c r="E15" s="7" t="s">
        <v>136</v>
      </c>
      <c r="F15" s="7" t="s">
        <v>137</v>
      </c>
      <c r="G15" s="7" t="s">
        <v>136</v>
      </c>
      <c r="H15" s="7" t="s">
        <v>137</v>
      </c>
      <c r="I15" s="107"/>
      <c r="J15" s="79"/>
      <c r="K15"/>
    </row>
    <row r="16" spans="1:11" x14ac:dyDescent="0.25">
      <c r="A16" s="1" t="s">
        <v>122</v>
      </c>
      <c r="B16" s="2" t="s">
        <v>123</v>
      </c>
      <c r="C16" s="8">
        <v>10526</v>
      </c>
      <c r="D16" s="8">
        <v>10526</v>
      </c>
      <c r="E16" s="8">
        <v>0</v>
      </c>
      <c r="F16" s="8">
        <v>0</v>
      </c>
      <c r="G16" s="8">
        <v>0</v>
      </c>
      <c r="H16" s="8">
        <v>0</v>
      </c>
      <c r="I16" s="71">
        <v>10526</v>
      </c>
      <c r="J16" s="66">
        <v>10526</v>
      </c>
      <c r="K16"/>
    </row>
    <row r="17" spans="1:11" x14ac:dyDescent="0.25">
      <c r="A17" s="65" t="s">
        <v>114</v>
      </c>
      <c r="B17" s="63" t="s">
        <v>142</v>
      </c>
      <c r="C17" s="64">
        <v>0</v>
      </c>
      <c r="D17" s="64">
        <v>261</v>
      </c>
      <c r="E17" s="64">
        <v>0</v>
      </c>
      <c r="F17" s="64">
        <v>0</v>
      </c>
      <c r="G17" s="64">
        <v>0</v>
      </c>
      <c r="H17" s="64">
        <v>0</v>
      </c>
      <c r="I17" s="72">
        <v>0</v>
      </c>
      <c r="J17" s="67">
        <v>261</v>
      </c>
      <c r="K17"/>
    </row>
    <row r="18" spans="1:11" ht="15.75" thickBot="1" x14ac:dyDescent="0.3">
      <c r="A18" s="76" t="s">
        <v>114</v>
      </c>
      <c r="B18" s="68" t="s">
        <v>141</v>
      </c>
      <c r="C18" s="69">
        <v>0</v>
      </c>
      <c r="D18" s="69">
        <v>5351</v>
      </c>
      <c r="E18" s="69">
        <v>0</v>
      </c>
      <c r="F18" s="69">
        <v>0</v>
      </c>
      <c r="G18" s="69">
        <v>0</v>
      </c>
      <c r="H18" s="69">
        <v>0</v>
      </c>
      <c r="I18" s="73">
        <v>0</v>
      </c>
      <c r="J18" s="75">
        <v>5351</v>
      </c>
      <c r="K18"/>
    </row>
    <row r="19" spans="1:11" ht="15.75" thickBot="1" x14ac:dyDescent="0.3">
      <c r="A19" s="102" t="s">
        <v>110</v>
      </c>
      <c r="B19" s="103"/>
      <c r="C19" s="14">
        <f t="shared" ref="C19:J19" si="0">SUM(C16:C18)</f>
        <v>10526</v>
      </c>
      <c r="D19" s="14">
        <f t="shared" si="0"/>
        <v>16138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74">
        <f t="shared" si="0"/>
        <v>10526</v>
      </c>
      <c r="J19" s="70">
        <f t="shared" si="0"/>
        <v>16138</v>
      </c>
      <c r="K19"/>
    </row>
    <row r="20" spans="1:11" x14ac:dyDescent="0.25">
      <c r="A20" s="59" t="s">
        <v>139</v>
      </c>
    </row>
    <row r="22" spans="1:11" x14ac:dyDescent="0.25">
      <c r="J22" s="6" t="s">
        <v>150</v>
      </c>
    </row>
    <row r="23" spans="1:11" ht="15.75" x14ac:dyDescent="0.25">
      <c r="A23" s="101" t="s">
        <v>140</v>
      </c>
      <c r="B23" s="101"/>
      <c r="C23" s="101"/>
      <c r="D23" s="101"/>
      <c r="E23" s="101"/>
      <c r="F23" s="101"/>
      <c r="G23" s="101"/>
      <c r="H23" s="101"/>
      <c r="I23" s="101"/>
      <c r="J23" s="101"/>
      <c r="K23"/>
    </row>
    <row r="24" spans="1:11" ht="15.75" thickBot="1" x14ac:dyDescent="0.3">
      <c r="J24" s="6" t="s">
        <v>107</v>
      </c>
    </row>
    <row r="25" spans="1:11" ht="32.25" customHeight="1" thickBot="1" x14ac:dyDescent="0.3">
      <c r="A25" s="104" t="s">
        <v>4</v>
      </c>
      <c r="B25" s="93" t="s">
        <v>0</v>
      </c>
      <c r="C25" s="97" t="s">
        <v>108</v>
      </c>
      <c r="D25" s="98"/>
      <c r="E25" s="97" t="s">
        <v>2</v>
      </c>
      <c r="F25" s="98"/>
      <c r="G25" s="97" t="s">
        <v>1</v>
      </c>
      <c r="H25" s="98"/>
      <c r="I25" s="80" t="s">
        <v>134</v>
      </c>
      <c r="J25" s="78" t="s">
        <v>135</v>
      </c>
    </row>
    <row r="26" spans="1:11" ht="32.25" thickBot="1" x14ac:dyDescent="0.3">
      <c r="A26" s="105"/>
      <c r="B26" s="94"/>
      <c r="C26" s="77" t="s">
        <v>136</v>
      </c>
      <c r="D26" s="77" t="s">
        <v>137</v>
      </c>
      <c r="E26" s="77" t="s">
        <v>136</v>
      </c>
      <c r="F26" s="77" t="s">
        <v>137</v>
      </c>
      <c r="G26" s="77" t="s">
        <v>136</v>
      </c>
      <c r="H26" s="77" t="s">
        <v>137</v>
      </c>
      <c r="I26" s="81"/>
      <c r="J26" s="79"/>
    </row>
    <row r="27" spans="1:11" x14ac:dyDescent="0.25">
      <c r="A27" s="1" t="s">
        <v>138</v>
      </c>
      <c r="B27" s="2" t="s">
        <v>145</v>
      </c>
      <c r="C27" s="8">
        <v>0</v>
      </c>
      <c r="D27" s="8"/>
      <c r="E27" s="8">
        <v>0</v>
      </c>
      <c r="F27" s="8">
        <v>0</v>
      </c>
      <c r="G27" s="60"/>
      <c r="H27" s="60">
        <v>360</v>
      </c>
      <c r="I27" s="9">
        <v>0</v>
      </c>
      <c r="J27" s="9">
        <v>360</v>
      </c>
    </row>
    <row r="28" spans="1:11" ht="15.75" thickBot="1" x14ac:dyDescent="0.3">
      <c r="A28" s="3" t="s">
        <v>138</v>
      </c>
      <c r="B28" s="4"/>
      <c r="C28" s="10">
        <v>0</v>
      </c>
      <c r="D28" s="10"/>
      <c r="E28" s="10">
        <v>0</v>
      </c>
      <c r="F28" s="10">
        <v>0</v>
      </c>
      <c r="G28" s="61"/>
      <c r="H28" s="61">
        <v>0</v>
      </c>
      <c r="I28" s="11">
        <v>0</v>
      </c>
      <c r="J28" s="11">
        <v>0</v>
      </c>
    </row>
    <row r="29" spans="1:11" ht="15.75" thickBot="1" x14ac:dyDescent="0.3">
      <c r="A29" s="99" t="s">
        <v>110</v>
      </c>
      <c r="B29" s="100"/>
      <c r="C29" s="12">
        <v>0</v>
      </c>
      <c r="D29" s="12"/>
      <c r="E29" s="12">
        <v>0</v>
      </c>
      <c r="F29" s="12">
        <f>F27+F28</f>
        <v>0</v>
      </c>
      <c r="G29" s="62"/>
      <c r="H29" s="62">
        <v>360</v>
      </c>
      <c r="I29" s="13">
        <f>I27+I28</f>
        <v>0</v>
      </c>
      <c r="J29" s="13">
        <f>J27+J28</f>
        <v>360</v>
      </c>
    </row>
    <row r="30" spans="1:11" x14ac:dyDescent="0.25">
      <c r="A30" s="59" t="s">
        <v>139</v>
      </c>
    </row>
  </sheetData>
  <mergeCells count="27">
    <mergeCell ref="A2:J2"/>
    <mergeCell ref="A8:B8"/>
    <mergeCell ref="C4:D4"/>
    <mergeCell ref="J4:J5"/>
    <mergeCell ref="A29:B29"/>
    <mergeCell ref="A12:J12"/>
    <mergeCell ref="A19:B19"/>
    <mergeCell ref="A23:J23"/>
    <mergeCell ref="I4:I5"/>
    <mergeCell ref="B4:B5"/>
    <mergeCell ref="A4:A5"/>
    <mergeCell ref="C14:D14"/>
    <mergeCell ref="I14:I15"/>
    <mergeCell ref="A25:A26"/>
    <mergeCell ref="A14:A15"/>
    <mergeCell ref="E4:F4"/>
    <mergeCell ref="G4:H4"/>
    <mergeCell ref="J14:J15"/>
    <mergeCell ref="J25:J26"/>
    <mergeCell ref="B25:B26"/>
    <mergeCell ref="B14:B15"/>
    <mergeCell ref="G14:H14"/>
    <mergeCell ref="E14:F14"/>
    <mergeCell ref="C25:D25"/>
    <mergeCell ref="E25:F25"/>
    <mergeCell ref="G25:H25"/>
    <mergeCell ref="I25:I2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2.sz.m.-műk.bev.</vt:lpstr>
      <vt:lpstr>2.1-2.3. sz.mellékletek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2016-01-25T14:25:07Z</cp:lastPrinted>
  <dcterms:created xsi:type="dcterms:W3CDTF">2014-02-09T08:54:17Z</dcterms:created>
  <dcterms:modified xsi:type="dcterms:W3CDTF">2017-04-23T17:49:10Z</dcterms:modified>
</cp:coreProperties>
</file>