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5.sz.m.-műk.bev.feladatonként" sheetId="17" r:id="rId1"/>
    <sheet name="5.1.sz.m.-műk.bev.köt.fel." sheetId="18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5.2.sz.m.-műk.bev.önk.fel." sheetId="19" r:id="rId7"/>
    <sheet name="5.2.1.sz.m.-műk.b.Önk.önk.v." sheetId="16" r:id="rId8"/>
    <sheet name="5.2.2.sz.m.-műk.b.Hiv.önk.v." sheetId="15" r:id="rId9"/>
    <sheet name="5.2.3.sz.m.-műk.b.Ovi önk.v." sheetId="14" r:id="rId10"/>
    <sheet name="5.2.4.sz.m.-műk.b.M.Ház önk.v." sheetId="13" r:id="rId11"/>
    <sheet name="5.3.sz.m.-műk.bev.államig.fel." sheetId="8" r:id="rId12"/>
    <sheet name="Munka2" sheetId="2" r:id="rId13"/>
    <sheet name="Munka3" sheetId="3" r:id="rId14"/>
  </sheets>
  <definedNames>
    <definedName name="_xlnm.Print_Area" localSheetId="3">'5.1.2.sz.m.-műk.b.Hiv.köt.f'!$A$1:$G$69</definedName>
    <definedName name="_xlnm.Print_Area" localSheetId="1">'5.1.sz.m.-műk.bev.köt.fel.'!$A$1:$G$74</definedName>
    <definedName name="_xlnm.Print_Area" localSheetId="8">'5.2.2.sz.m.-műk.b.Hiv.önk.v.'!$A$1:$G$69</definedName>
    <definedName name="_xlnm.Print_Area" localSheetId="6">'5.2.sz.m.-műk.bev.önk.fel.'!$A$1:$G$71</definedName>
  </definedNames>
  <calcPr calcId="162913"/>
</workbook>
</file>

<file path=xl/calcChain.xml><?xml version="1.0" encoding="utf-8"?>
<calcChain xmlns="http://schemas.openxmlformats.org/spreadsheetml/2006/main">
  <c r="J71" i="18" l="1"/>
  <c r="I71" i="18"/>
  <c r="H71" i="18"/>
  <c r="F71" i="18"/>
  <c r="E71" i="18"/>
  <c r="D71" i="18"/>
  <c r="C71" i="18"/>
  <c r="G71" i="18" s="1"/>
  <c r="L70" i="18"/>
  <c r="G70" i="18"/>
  <c r="L69" i="18"/>
  <c r="G69" i="18"/>
  <c r="L68" i="18"/>
  <c r="G68" i="18"/>
  <c r="L67" i="18"/>
  <c r="G67" i="18"/>
  <c r="K66" i="18"/>
  <c r="L66" i="18" s="1"/>
  <c r="G66" i="18"/>
  <c r="L65" i="18"/>
  <c r="G65" i="18"/>
  <c r="L64" i="18"/>
  <c r="G64" i="18"/>
  <c r="L63" i="18"/>
  <c r="G63" i="18"/>
  <c r="L62" i="18"/>
  <c r="G62" i="18"/>
  <c r="L61" i="18"/>
  <c r="G61" i="18"/>
  <c r="L58" i="18"/>
  <c r="G58" i="18"/>
  <c r="K57" i="18"/>
  <c r="J57" i="18"/>
  <c r="I57" i="18"/>
  <c r="H57" i="18"/>
  <c r="L57" i="18" s="1"/>
  <c r="F57" i="18"/>
  <c r="E57" i="18"/>
  <c r="D57" i="18"/>
  <c r="C57" i="18"/>
  <c r="G57" i="18" s="1"/>
  <c r="L56" i="18"/>
  <c r="G56" i="18"/>
  <c r="L55" i="18"/>
  <c r="G55" i="18"/>
  <c r="L54" i="18"/>
  <c r="G54" i="18"/>
  <c r="L51" i="18"/>
  <c r="G51" i="18"/>
  <c r="L50" i="18"/>
  <c r="G50" i="18"/>
  <c r="L49" i="18"/>
  <c r="G49" i="18"/>
  <c r="L48" i="18"/>
  <c r="G48" i="18"/>
  <c r="E47" i="18"/>
  <c r="L46" i="18"/>
  <c r="G46" i="18"/>
  <c r="K45" i="18"/>
  <c r="J45" i="18"/>
  <c r="J47" i="18" s="1"/>
  <c r="I45" i="18"/>
  <c r="H45" i="18"/>
  <c r="H47" i="18" s="1"/>
  <c r="F45" i="18"/>
  <c r="E45" i="18"/>
  <c r="D45" i="18"/>
  <c r="C45" i="18"/>
  <c r="G45" i="18" s="1"/>
  <c r="L44" i="18"/>
  <c r="G44" i="18"/>
  <c r="L43" i="18"/>
  <c r="G43" i="18"/>
  <c r="L42" i="18"/>
  <c r="G42" i="18"/>
  <c r="K41" i="18"/>
  <c r="K52" i="18" s="1"/>
  <c r="J41" i="18"/>
  <c r="I41" i="18"/>
  <c r="I52" i="18" s="1"/>
  <c r="H41" i="18"/>
  <c r="H52" i="18" s="1"/>
  <c r="F41" i="18"/>
  <c r="F52" i="18" s="1"/>
  <c r="E41" i="18"/>
  <c r="E52" i="18" s="1"/>
  <c r="D41" i="18"/>
  <c r="D52" i="18" s="1"/>
  <c r="C41" i="18"/>
  <c r="G41" i="18" s="1"/>
  <c r="L40" i="18"/>
  <c r="G40" i="18"/>
  <c r="L39" i="18"/>
  <c r="G39" i="18"/>
  <c r="L38" i="18"/>
  <c r="H38" i="18"/>
  <c r="G38" i="18"/>
  <c r="C38" i="18"/>
  <c r="C47" i="18" s="1"/>
  <c r="G47" i="18" s="1"/>
  <c r="L37" i="18"/>
  <c r="G37" i="18"/>
  <c r="L34" i="18"/>
  <c r="G34" i="18"/>
  <c r="L33" i="18"/>
  <c r="G33" i="18"/>
  <c r="L32" i="18"/>
  <c r="G32" i="18"/>
  <c r="K31" i="18"/>
  <c r="J31" i="18"/>
  <c r="I31" i="18"/>
  <c r="H31" i="18"/>
  <c r="L31" i="18" s="1"/>
  <c r="F31" i="18"/>
  <c r="E31" i="18"/>
  <c r="D31" i="18"/>
  <c r="C31" i="18"/>
  <c r="G31" i="18" s="1"/>
  <c r="L30" i="18"/>
  <c r="G30" i="18"/>
  <c r="L29" i="18"/>
  <c r="G29" i="18"/>
  <c r="L28" i="18"/>
  <c r="H28" i="18"/>
  <c r="G28" i="18"/>
  <c r="C28" i="18"/>
  <c r="L27" i="18"/>
  <c r="G27" i="18"/>
  <c r="K26" i="18"/>
  <c r="K35" i="18" s="1"/>
  <c r="J26" i="18"/>
  <c r="J35" i="18" s="1"/>
  <c r="I26" i="18"/>
  <c r="I35" i="18" s="1"/>
  <c r="H26" i="18"/>
  <c r="H35" i="18" s="1"/>
  <c r="F26" i="18"/>
  <c r="F35" i="18" s="1"/>
  <c r="E26" i="18"/>
  <c r="E35" i="18" s="1"/>
  <c r="D26" i="18"/>
  <c r="D35" i="18" s="1"/>
  <c r="C26" i="18"/>
  <c r="C35" i="18" s="1"/>
  <c r="L25" i="18"/>
  <c r="G25" i="18"/>
  <c r="K24" i="18"/>
  <c r="J24" i="18"/>
  <c r="I24" i="18"/>
  <c r="H24" i="18"/>
  <c r="L24" i="18" s="1"/>
  <c r="F24" i="18"/>
  <c r="E24" i="18"/>
  <c r="D24" i="18"/>
  <c r="C24" i="18"/>
  <c r="G24" i="18" s="1"/>
  <c r="L23" i="18"/>
  <c r="G23" i="18"/>
  <c r="L22" i="18"/>
  <c r="G22" i="18"/>
  <c r="L21" i="18"/>
  <c r="G21" i="18"/>
  <c r="L20" i="18"/>
  <c r="G20" i="18"/>
  <c r="K19" i="18"/>
  <c r="J19" i="18"/>
  <c r="I19" i="18"/>
  <c r="H19" i="18"/>
  <c r="L19" i="18" s="1"/>
  <c r="F19" i="18"/>
  <c r="E19" i="18"/>
  <c r="D19" i="18"/>
  <c r="C19" i="18"/>
  <c r="G19" i="18" s="1"/>
  <c r="K17" i="18"/>
  <c r="K59" i="18" s="1"/>
  <c r="J17" i="18"/>
  <c r="I17" i="18"/>
  <c r="I59" i="18" s="1"/>
  <c r="I73" i="18" s="1"/>
  <c r="F17" i="18"/>
  <c r="F59" i="18" s="1"/>
  <c r="F73" i="18" s="1"/>
  <c r="E17" i="18"/>
  <c r="D17" i="18"/>
  <c r="D59" i="18" s="1"/>
  <c r="D73" i="18" s="1"/>
  <c r="C17" i="18"/>
  <c r="L16" i="18"/>
  <c r="H16" i="18"/>
  <c r="G16" i="18"/>
  <c r="L15" i="18"/>
  <c r="G15" i="18"/>
  <c r="L14" i="18"/>
  <c r="G14" i="18"/>
  <c r="L13" i="18"/>
  <c r="G13" i="18"/>
  <c r="L12" i="18"/>
  <c r="G12" i="18"/>
  <c r="H11" i="18"/>
  <c r="L11" i="18" s="1"/>
  <c r="G11" i="18"/>
  <c r="L10" i="18"/>
  <c r="H10" i="18"/>
  <c r="G10" i="18"/>
  <c r="H9" i="18"/>
  <c r="L9" i="18" s="1"/>
  <c r="G9" i="18"/>
  <c r="L8" i="18"/>
  <c r="H8" i="18"/>
  <c r="G8" i="18"/>
  <c r="H7" i="18"/>
  <c r="L7" i="18" s="1"/>
  <c r="G7" i="18"/>
  <c r="G17" i="18" s="1"/>
  <c r="I70" i="17"/>
  <c r="H70" i="17"/>
  <c r="G70" i="17"/>
  <c r="J70" i="17" s="1"/>
  <c r="E70" i="17"/>
  <c r="D70" i="17"/>
  <c r="C70" i="17"/>
  <c r="F70" i="17" s="1"/>
  <c r="J69" i="17"/>
  <c r="F69" i="17"/>
  <c r="J68" i="17"/>
  <c r="F68" i="17"/>
  <c r="J67" i="17"/>
  <c r="F67" i="17"/>
  <c r="J66" i="17"/>
  <c r="F66" i="17"/>
  <c r="G65" i="17"/>
  <c r="J65" i="17" s="1"/>
  <c r="F65" i="17"/>
  <c r="J64" i="17"/>
  <c r="F64" i="17"/>
  <c r="J63" i="17"/>
  <c r="F63" i="17"/>
  <c r="J62" i="17"/>
  <c r="F62" i="17"/>
  <c r="J61" i="17"/>
  <c r="F61" i="17"/>
  <c r="J60" i="17"/>
  <c r="F60" i="17"/>
  <c r="I56" i="17"/>
  <c r="H56" i="17"/>
  <c r="G56" i="17"/>
  <c r="G58" i="17" s="1"/>
  <c r="E56" i="17"/>
  <c r="D56" i="17"/>
  <c r="C56" i="17"/>
  <c r="C58" i="17" s="1"/>
  <c r="J55" i="17"/>
  <c r="F55" i="17"/>
  <c r="J54" i="17"/>
  <c r="F54" i="17"/>
  <c r="J53" i="17"/>
  <c r="F53" i="17"/>
  <c r="G51" i="17"/>
  <c r="J50" i="17"/>
  <c r="F50" i="17"/>
  <c r="J49" i="17"/>
  <c r="F49" i="17"/>
  <c r="J48" i="17"/>
  <c r="F48" i="17"/>
  <c r="J47" i="17"/>
  <c r="F47" i="17"/>
  <c r="J46" i="17"/>
  <c r="G46" i="17"/>
  <c r="C46" i="17"/>
  <c r="F46" i="17" s="1"/>
  <c r="J45" i="17"/>
  <c r="F45" i="17"/>
  <c r="I44" i="17"/>
  <c r="J44" i="17" s="1"/>
  <c r="F44" i="17"/>
  <c r="E44" i="17"/>
  <c r="J43" i="17"/>
  <c r="F43" i="17"/>
  <c r="J42" i="17"/>
  <c r="F42" i="17"/>
  <c r="J41" i="17"/>
  <c r="F41" i="17"/>
  <c r="J40" i="17"/>
  <c r="I40" i="17"/>
  <c r="E40" i="17"/>
  <c r="F40" i="17" s="1"/>
  <c r="J39" i="17"/>
  <c r="G39" i="17"/>
  <c r="C39" i="17"/>
  <c r="C51" i="17" s="1"/>
  <c r="J38" i="17"/>
  <c r="F38" i="17"/>
  <c r="I37" i="17"/>
  <c r="I51" i="17" s="1"/>
  <c r="H37" i="17"/>
  <c r="H51" i="17" s="1"/>
  <c r="J51" i="17" s="1"/>
  <c r="G37" i="17"/>
  <c r="J37" i="17" s="1"/>
  <c r="E37" i="17"/>
  <c r="E51" i="17" s="1"/>
  <c r="D37" i="17"/>
  <c r="D51" i="17" s="1"/>
  <c r="C37" i="17"/>
  <c r="F37" i="17" s="1"/>
  <c r="J36" i="17"/>
  <c r="F36" i="17"/>
  <c r="J33" i="17"/>
  <c r="F33" i="17"/>
  <c r="J32" i="17"/>
  <c r="F32" i="17"/>
  <c r="J31" i="17"/>
  <c r="J30" i="17" s="1"/>
  <c r="F31" i="17"/>
  <c r="F30" i="17" s="1"/>
  <c r="I30" i="17"/>
  <c r="I34" i="17" s="1"/>
  <c r="H30" i="17"/>
  <c r="H34" i="17" s="1"/>
  <c r="G30" i="17"/>
  <c r="E30" i="17"/>
  <c r="E34" i="17" s="1"/>
  <c r="D30" i="17"/>
  <c r="D34" i="17" s="1"/>
  <c r="C30" i="17"/>
  <c r="J29" i="17"/>
  <c r="F29" i="17"/>
  <c r="J28" i="17"/>
  <c r="F28" i="17"/>
  <c r="G27" i="17"/>
  <c r="J27" i="17" s="1"/>
  <c r="F27" i="17"/>
  <c r="C27" i="17"/>
  <c r="J26" i="17"/>
  <c r="F26" i="17"/>
  <c r="J25" i="17"/>
  <c r="I25" i="17"/>
  <c r="H25" i="17"/>
  <c r="G25" i="17"/>
  <c r="G34" i="17" s="1"/>
  <c r="F25" i="17"/>
  <c r="E25" i="17"/>
  <c r="D25" i="17"/>
  <c r="C25" i="17"/>
  <c r="C34" i="17" s="1"/>
  <c r="J24" i="17"/>
  <c r="J23" i="17" s="1"/>
  <c r="F24" i="17"/>
  <c r="F23" i="17" s="1"/>
  <c r="I23" i="17"/>
  <c r="H23" i="17"/>
  <c r="G23" i="17"/>
  <c r="E23" i="17"/>
  <c r="D23" i="17"/>
  <c r="C23" i="17"/>
  <c r="J22" i="17"/>
  <c r="F22" i="17"/>
  <c r="J21" i="17"/>
  <c r="F21" i="17"/>
  <c r="J20" i="17"/>
  <c r="F20" i="17"/>
  <c r="J19" i="17"/>
  <c r="J18" i="17" s="1"/>
  <c r="F19" i="17"/>
  <c r="F18" i="17" s="1"/>
  <c r="I18" i="17"/>
  <c r="H18" i="17"/>
  <c r="G18" i="17"/>
  <c r="E18" i="17"/>
  <c r="D18" i="17"/>
  <c r="C18" i="17"/>
  <c r="I16" i="17"/>
  <c r="H16" i="17"/>
  <c r="E16" i="17"/>
  <c r="D16" i="17"/>
  <c r="G15" i="17"/>
  <c r="J15" i="17" s="1"/>
  <c r="F15" i="17"/>
  <c r="J14" i="17"/>
  <c r="F14" i="17"/>
  <c r="J13" i="17"/>
  <c r="F13" i="17"/>
  <c r="J12" i="17"/>
  <c r="F12" i="17"/>
  <c r="J11" i="17"/>
  <c r="F11" i="17"/>
  <c r="J10" i="17"/>
  <c r="G10" i="17"/>
  <c r="F10" i="17"/>
  <c r="J9" i="17"/>
  <c r="G9" i="17"/>
  <c r="F9" i="17"/>
  <c r="G8" i="17"/>
  <c r="J8" i="17" s="1"/>
  <c r="F8" i="17"/>
  <c r="G7" i="17"/>
  <c r="J7" i="17" s="1"/>
  <c r="F7" i="17"/>
  <c r="J6" i="17"/>
  <c r="G6" i="17"/>
  <c r="G16" i="17" s="1"/>
  <c r="C6" i="17"/>
  <c r="C16" i="17" s="1"/>
  <c r="G35" i="18" l="1"/>
  <c r="L35" i="18"/>
  <c r="G52" i="18"/>
  <c r="G59" i="18" s="1"/>
  <c r="G73" i="18" s="1"/>
  <c r="J52" i="18"/>
  <c r="J59" i="18" s="1"/>
  <c r="J73" i="18" s="1"/>
  <c r="L47" i="18"/>
  <c r="L17" i="18"/>
  <c r="E59" i="18"/>
  <c r="E73" i="18" s="1"/>
  <c r="K73" i="18"/>
  <c r="H17" i="18"/>
  <c r="H59" i="18" s="1"/>
  <c r="H73" i="18" s="1"/>
  <c r="L26" i="18"/>
  <c r="L41" i="18"/>
  <c r="L52" i="18" s="1"/>
  <c r="L45" i="18"/>
  <c r="K71" i="18"/>
  <c r="L71" i="18" s="1"/>
  <c r="C52" i="18"/>
  <c r="C59" i="18" s="1"/>
  <c r="C73" i="18" s="1"/>
  <c r="G26" i="18"/>
  <c r="J16" i="17"/>
  <c r="H58" i="17"/>
  <c r="H72" i="17" s="1"/>
  <c r="F51" i="17"/>
  <c r="D58" i="17"/>
  <c r="I58" i="17"/>
  <c r="I72" i="17" s="1"/>
  <c r="D72" i="17"/>
  <c r="F34" i="17"/>
  <c r="J34" i="17"/>
  <c r="E58" i="17"/>
  <c r="E72" i="17" s="1"/>
  <c r="G72" i="17"/>
  <c r="F39" i="17"/>
  <c r="F56" i="17"/>
  <c r="J56" i="17"/>
  <c r="C72" i="17"/>
  <c r="F6" i="17"/>
  <c r="F16" i="17" s="1"/>
  <c r="L59" i="18" l="1"/>
  <c r="L73" i="18" s="1"/>
  <c r="J58" i="17"/>
  <c r="J72" i="17" s="1"/>
  <c r="F58" i="17"/>
  <c r="F72" i="17" s="1"/>
  <c r="L69" i="19" l="1"/>
  <c r="G69" i="19"/>
  <c r="K68" i="19"/>
  <c r="J68" i="19"/>
  <c r="I68" i="19"/>
  <c r="H68" i="19"/>
  <c r="L68" i="19" s="1"/>
  <c r="F68" i="19"/>
  <c r="E68" i="19"/>
  <c r="D68" i="19"/>
  <c r="C68" i="19"/>
  <c r="G68" i="19" s="1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K54" i="19"/>
  <c r="J54" i="19"/>
  <c r="I54" i="19"/>
  <c r="H54" i="19"/>
  <c r="L54" i="19" s="1"/>
  <c r="F54" i="19"/>
  <c r="E54" i="19"/>
  <c r="D54" i="19"/>
  <c r="C54" i="19"/>
  <c r="G54" i="19" s="1"/>
  <c r="L53" i="19"/>
  <c r="G53" i="19"/>
  <c r="L52" i="19"/>
  <c r="G52" i="19"/>
  <c r="L51" i="19"/>
  <c r="G51" i="19"/>
  <c r="I49" i="19"/>
  <c r="E49" i="19"/>
  <c r="L48" i="19"/>
  <c r="G48" i="19"/>
  <c r="L47" i="19"/>
  <c r="G47" i="19"/>
  <c r="L46" i="19"/>
  <c r="G46" i="19"/>
  <c r="L45" i="19"/>
  <c r="G45" i="19"/>
  <c r="J44" i="19"/>
  <c r="J49" i="19" s="1"/>
  <c r="H44" i="19"/>
  <c r="E44" i="19"/>
  <c r="C44" i="19"/>
  <c r="G44" i="19" s="1"/>
  <c r="L43" i="19"/>
  <c r="G43" i="19"/>
  <c r="K42" i="19"/>
  <c r="K49" i="19" s="1"/>
  <c r="I42" i="19"/>
  <c r="F42" i="19"/>
  <c r="F49" i="19" s="1"/>
  <c r="D42" i="19"/>
  <c r="D49" i="19" s="1"/>
  <c r="H41" i="19"/>
  <c r="L41" i="19" s="1"/>
  <c r="C41" i="19"/>
  <c r="G41" i="19" s="1"/>
  <c r="L40" i="19"/>
  <c r="G40" i="19"/>
  <c r="L39" i="19"/>
  <c r="G39" i="19"/>
  <c r="H38" i="19"/>
  <c r="H49" i="19" s="1"/>
  <c r="L49" i="19" s="1"/>
  <c r="C38" i="19"/>
  <c r="C49" i="19" s="1"/>
  <c r="L37" i="19"/>
  <c r="G37" i="19"/>
  <c r="L36" i="19"/>
  <c r="G36" i="19"/>
  <c r="L35" i="19"/>
  <c r="G35" i="19"/>
  <c r="L34" i="19"/>
  <c r="G34" i="19"/>
  <c r="L31" i="19"/>
  <c r="G31" i="19"/>
  <c r="L30" i="19"/>
  <c r="G30" i="19"/>
  <c r="L29" i="19"/>
  <c r="G29" i="19"/>
  <c r="K28" i="19"/>
  <c r="J28" i="19"/>
  <c r="I28" i="19"/>
  <c r="H28" i="19"/>
  <c r="L28" i="19" s="1"/>
  <c r="F28" i="19"/>
  <c r="E28" i="19"/>
  <c r="D28" i="19"/>
  <c r="C28" i="19"/>
  <c r="G28" i="19" s="1"/>
  <c r="L27" i="19"/>
  <c r="G27" i="19"/>
  <c r="K26" i="19"/>
  <c r="K32" i="19" s="1"/>
  <c r="K56" i="19" s="1"/>
  <c r="K70" i="19" s="1"/>
  <c r="J26" i="19"/>
  <c r="J32" i="19" s="1"/>
  <c r="I26" i="19"/>
  <c r="I32" i="19" s="1"/>
  <c r="H26" i="19"/>
  <c r="H32" i="19" s="1"/>
  <c r="F26" i="19"/>
  <c r="F32" i="19" s="1"/>
  <c r="E26" i="19"/>
  <c r="E32" i="19" s="1"/>
  <c r="D26" i="19"/>
  <c r="D32" i="19" s="1"/>
  <c r="C26" i="19"/>
  <c r="C32" i="19" s="1"/>
  <c r="L25" i="19"/>
  <c r="G25" i="19"/>
  <c r="K24" i="19"/>
  <c r="J24" i="19"/>
  <c r="I24" i="19"/>
  <c r="H24" i="19"/>
  <c r="L24" i="19" s="1"/>
  <c r="F24" i="19"/>
  <c r="E24" i="19"/>
  <c r="D24" i="19"/>
  <c r="C24" i="19"/>
  <c r="G24" i="19" s="1"/>
  <c r="L23" i="19"/>
  <c r="G23" i="19"/>
  <c r="L22" i="19"/>
  <c r="G22" i="19"/>
  <c r="L21" i="19"/>
  <c r="G21" i="19"/>
  <c r="L20" i="19"/>
  <c r="G20" i="19"/>
  <c r="K19" i="19"/>
  <c r="J19" i="19"/>
  <c r="I19" i="19"/>
  <c r="H19" i="19"/>
  <c r="L19" i="19" s="1"/>
  <c r="F19" i="19"/>
  <c r="E19" i="19"/>
  <c r="D19" i="19"/>
  <c r="C19" i="19"/>
  <c r="G19" i="19" s="1"/>
  <c r="K17" i="19"/>
  <c r="J17" i="19"/>
  <c r="J56" i="19" s="1"/>
  <c r="J70" i="19" s="1"/>
  <c r="I17" i="19"/>
  <c r="H17" i="19"/>
  <c r="L17" i="19" s="1"/>
  <c r="F17" i="19"/>
  <c r="F56" i="19" s="1"/>
  <c r="F70" i="19" s="1"/>
  <c r="E17" i="19"/>
  <c r="E56" i="19" s="1"/>
  <c r="E70" i="19" s="1"/>
  <c r="D17" i="19"/>
  <c r="C17" i="19"/>
  <c r="G17" i="19" s="1"/>
  <c r="L16" i="19"/>
  <c r="G16" i="19"/>
  <c r="L15" i="19"/>
  <c r="G15" i="19"/>
  <c r="L14" i="19"/>
  <c r="G14" i="19"/>
  <c r="L13" i="19"/>
  <c r="G13" i="19"/>
  <c r="L12" i="19"/>
  <c r="G12" i="19"/>
  <c r="L11" i="19"/>
  <c r="G11" i="19"/>
  <c r="L10" i="19"/>
  <c r="G10" i="19"/>
  <c r="L9" i="19"/>
  <c r="G9" i="19"/>
  <c r="L8" i="19"/>
  <c r="G8" i="19"/>
  <c r="L7" i="19"/>
  <c r="G7" i="19"/>
  <c r="G32" i="19" l="1"/>
  <c r="C56" i="19"/>
  <c r="L32" i="19"/>
  <c r="H56" i="19"/>
  <c r="G49" i="19"/>
  <c r="D56" i="19"/>
  <c r="D70" i="19" s="1"/>
  <c r="I56" i="19"/>
  <c r="I70" i="19" s="1"/>
  <c r="G38" i="19"/>
  <c r="L42" i="19"/>
  <c r="L44" i="19"/>
  <c r="G26" i="19"/>
  <c r="G42" i="19"/>
  <c r="L26" i="19"/>
  <c r="L38" i="19"/>
  <c r="K46" i="9"/>
  <c r="H70" i="19" l="1"/>
  <c r="L70" i="19" s="1"/>
  <c r="L56" i="19"/>
  <c r="C70" i="19"/>
  <c r="G70" i="19" s="1"/>
  <c r="G56" i="19"/>
  <c r="V46" i="16" l="1"/>
  <c r="N46" i="16"/>
  <c r="Y47" i="16"/>
  <c r="N40" i="16"/>
  <c r="D43" i="11"/>
  <c r="C37" i="11"/>
  <c r="N46" i="9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Y69" i="16"/>
  <c r="Y68" i="16"/>
  <c r="Y67" i="16"/>
  <c r="Y66" i="16"/>
  <c r="Y65" i="16"/>
  <c r="Y64" i="16"/>
  <c r="Y63" i="16"/>
  <c r="Y62" i="16"/>
  <c r="Y61" i="16"/>
  <c r="Y60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Y55" i="16"/>
  <c r="Y54" i="16"/>
  <c r="Y53" i="16"/>
  <c r="Y50" i="16"/>
  <c r="Y49" i="16"/>
  <c r="Y48" i="16"/>
  <c r="K46" i="16"/>
  <c r="Y45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I44" i="16"/>
  <c r="H44" i="16"/>
  <c r="G44" i="16"/>
  <c r="F44" i="16"/>
  <c r="E44" i="16"/>
  <c r="D44" i="16"/>
  <c r="C44" i="16"/>
  <c r="Y44" i="16" s="1"/>
  <c r="Y43" i="16"/>
  <c r="Y42" i="16"/>
  <c r="Y41" i="16"/>
  <c r="X40" i="16"/>
  <c r="W40" i="16"/>
  <c r="V40" i="16"/>
  <c r="U40" i="16"/>
  <c r="U51" i="16" s="1"/>
  <c r="T40" i="16"/>
  <c r="S40" i="16"/>
  <c r="R40" i="16"/>
  <c r="Q40" i="16"/>
  <c r="P40" i="16"/>
  <c r="O40" i="16"/>
  <c r="M40" i="16"/>
  <c r="L40" i="16"/>
  <c r="K40" i="16"/>
  <c r="I40" i="16"/>
  <c r="H40" i="16"/>
  <c r="G40" i="16"/>
  <c r="F40" i="16"/>
  <c r="E40" i="16"/>
  <c r="D40" i="16"/>
  <c r="C40" i="16"/>
  <c r="Y39" i="16"/>
  <c r="Y38" i="16"/>
  <c r="X37" i="16"/>
  <c r="W37" i="16"/>
  <c r="W51" i="16" s="1"/>
  <c r="V37" i="16"/>
  <c r="V51" i="16" s="1"/>
  <c r="T37" i="16"/>
  <c r="S37" i="16"/>
  <c r="S51" i="16" s="1"/>
  <c r="R37" i="16"/>
  <c r="R51" i="16" s="1"/>
  <c r="Q37" i="16"/>
  <c r="Q51" i="16" s="1"/>
  <c r="P37" i="16"/>
  <c r="O37" i="16"/>
  <c r="O51" i="16" s="1"/>
  <c r="M37" i="16"/>
  <c r="M51" i="16" s="1"/>
  <c r="L37" i="16"/>
  <c r="L51" i="16" s="1"/>
  <c r="K37" i="16"/>
  <c r="J37" i="16"/>
  <c r="J51" i="16" s="1"/>
  <c r="I37" i="16"/>
  <c r="I51" i="16" s="1"/>
  <c r="H37" i="16"/>
  <c r="H51" i="16" s="1"/>
  <c r="G37" i="16"/>
  <c r="F37" i="16"/>
  <c r="E37" i="16"/>
  <c r="E51" i="16" s="1"/>
  <c r="D37" i="16"/>
  <c r="D51" i="16" s="1"/>
  <c r="C37" i="16"/>
  <c r="Y36" i="16"/>
  <c r="Y33" i="16"/>
  <c r="Y32" i="16"/>
  <c r="Y31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Y29" i="16"/>
  <c r="Y28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F27" i="16"/>
  <c r="E27" i="16"/>
  <c r="D27" i="16"/>
  <c r="C27" i="16"/>
  <c r="Y26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34" i="16"/>
  <c r="F25" i="16"/>
  <c r="E25" i="16"/>
  <c r="D25" i="16"/>
  <c r="C25" i="16"/>
  <c r="Y24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F23" i="16"/>
  <c r="F34" i="16" s="1"/>
  <c r="E23" i="16"/>
  <c r="D23" i="16"/>
  <c r="C23" i="16"/>
  <c r="Y22" i="16"/>
  <c r="Y21" i="16"/>
  <c r="Y20" i="16"/>
  <c r="Y19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F18" i="16"/>
  <c r="E18" i="16"/>
  <c r="D18" i="16"/>
  <c r="C18" i="16"/>
  <c r="Y18" i="16" s="1"/>
  <c r="X16" i="16"/>
  <c r="W16" i="16"/>
  <c r="V16" i="16"/>
  <c r="U16" i="16"/>
  <c r="T16" i="16"/>
  <c r="S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R16" i="16"/>
  <c r="Y14" i="16"/>
  <c r="Y13" i="16"/>
  <c r="Y12" i="16"/>
  <c r="Y11" i="16"/>
  <c r="Y10" i="16"/>
  <c r="Y9" i="16"/>
  <c r="Y8" i="16"/>
  <c r="Y7" i="16"/>
  <c r="C16" i="16"/>
  <c r="E43" i="14"/>
  <c r="C43" i="14"/>
  <c r="G43" i="14" s="1"/>
  <c r="F67" i="15"/>
  <c r="E67" i="15"/>
  <c r="D67" i="15"/>
  <c r="C67" i="15"/>
  <c r="G66" i="15"/>
  <c r="G65" i="15"/>
  <c r="G64" i="15"/>
  <c r="G63" i="15"/>
  <c r="G62" i="15"/>
  <c r="G61" i="15"/>
  <c r="G60" i="15"/>
  <c r="G59" i="15"/>
  <c r="G58" i="15"/>
  <c r="G57" i="15"/>
  <c r="F53" i="15"/>
  <c r="E53" i="15"/>
  <c r="D53" i="15"/>
  <c r="C53" i="15"/>
  <c r="G52" i="15"/>
  <c r="G51" i="15"/>
  <c r="G50" i="15"/>
  <c r="G47" i="15"/>
  <c r="G46" i="15"/>
  <c r="G45" i="15"/>
  <c r="G44" i="15"/>
  <c r="G43" i="15"/>
  <c r="G42" i="15"/>
  <c r="F41" i="15"/>
  <c r="E41" i="15"/>
  <c r="D41" i="15"/>
  <c r="C41" i="15"/>
  <c r="G40" i="15"/>
  <c r="G39" i="15"/>
  <c r="G38" i="15"/>
  <c r="F37" i="15"/>
  <c r="E37" i="15"/>
  <c r="E48" i="15" s="1"/>
  <c r="D37" i="15"/>
  <c r="C37" i="15"/>
  <c r="G36" i="15"/>
  <c r="G35" i="15"/>
  <c r="F34" i="15"/>
  <c r="D34" i="15"/>
  <c r="G33" i="15"/>
  <c r="G30" i="15"/>
  <c r="G29" i="15"/>
  <c r="G28" i="15"/>
  <c r="F27" i="15"/>
  <c r="E27" i="15"/>
  <c r="D27" i="15"/>
  <c r="C27" i="15"/>
  <c r="G26" i="15"/>
  <c r="F25" i="15"/>
  <c r="E25" i="15"/>
  <c r="E31" i="15" s="1"/>
  <c r="D25" i="15"/>
  <c r="C25" i="15"/>
  <c r="C31" i="15" s="1"/>
  <c r="G24" i="15"/>
  <c r="F23" i="15"/>
  <c r="E23" i="15"/>
  <c r="D23" i="15"/>
  <c r="C23" i="15"/>
  <c r="G22" i="15"/>
  <c r="G21" i="15"/>
  <c r="G20" i="15"/>
  <c r="G19" i="15"/>
  <c r="F18" i="15"/>
  <c r="E18" i="15"/>
  <c r="D18" i="15"/>
  <c r="C18" i="15"/>
  <c r="F16" i="15"/>
  <c r="E16" i="15"/>
  <c r="D16" i="15"/>
  <c r="C16" i="15"/>
  <c r="G15" i="15"/>
  <c r="G14" i="15"/>
  <c r="G13" i="15"/>
  <c r="G12" i="15"/>
  <c r="G11" i="15"/>
  <c r="G10" i="15"/>
  <c r="G9" i="15"/>
  <c r="G8" i="15"/>
  <c r="G7" i="15"/>
  <c r="G6" i="15"/>
  <c r="F67" i="14"/>
  <c r="E67" i="14"/>
  <c r="D67" i="14"/>
  <c r="C67" i="14"/>
  <c r="G66" i="14"/>
  <c r="G65" i="14"/>
  <c r="G64" i="14"/>
  <c r="G63" i="14"/>
  <c r="G62" i="14"/>
  <c r="G61" i="14"/>
  <c r="G60" i="14"/>
  <c r="G59" i="14"/>
  <c r="G58" i="14"/>
  <c r="G57" i="14"/>
  <c r="F53" i="14"/>
  <c r="E53" i="14"/>
  <c r="D53" i="14"/>
  <c r="C53" i="14"/>
  <c r="G52" i="14"/>
  <c r="G51" i="14"/>
  <c r="G50" i="14"/>
  <c r="G47" i="14"/>
  <c r="G46" i="14"/>
  <c r="G45" i="14"/>
  <c r="G44" i="14"/>
  <c r="G42" i="14"/>
  <c r="F41" i="14"/>
  <c r="E41" i="14"/>
  <c r="D41" i="14"/>
  <c r="C41" i="14"/>
  <c r="G40" i="14"/>
  <c r="G39" i="14"/>
  <c r="G38" i="14"/>
  <c r="F37" i="14"/>
  <c r="E37" i="14"/>
  <c r="D37" i="14"/>
  <c r="G37" i="14" s="1"/>
  <c r="G36" i="14"/>
  <c r="G35" i="14"/>
  <c r="F34" i="14"/>
  <c r="C34" i="14"/>
  <c r="G33" i="14"/>
  <c r="G30" i="14"/>
  <c r="G29" i="14"/>
  <c r="G28" i="14"/>
  <c r="F27" i="14"/>
  <c r="E27" i="14"/>
  <c r="D27" i="14"/>
  <c r="C27" i="14"/>
  <c r="G26" i="14"/>
  <c r="F25" i="14"/>
  <c r="E25" i="14"/>
  <c r="E31" i="14" s="1"/>
  <c r="D25" i="14"/>
  <c r="C25" i="14"/>
  <c r="C31" i="14" s="1"/>
  <c r="G24" i="14"/>
  <c r="F23" i="14"/>
  <c r="E23" i="14"/>
  <c r="D23" i="14"/>
  <c r="C23" i="14"/>
  <c r="G22" i="14"/>
  <c r="G21" i="14"/>
  <c r="G20" i="14"/>
  <c r="G19" i="14"/>
  <c r="F18" i="14"/>
  <c r="E18" i="14"/>
  <c r="D18" i="14"/>
  <c r="C18" i="14"/>
  <c r="F16" i="14"/>
  <c r="E16" i="14"/>
  <c r="D16" i="14"/>
  <c r="C16" i="14"/>
  <c r="G15" i="14"/>
  <c r="G14" i="14"/>
  <c r="G13" i="14"/>
  <c r="G12" i="14"/>
  <c r="G11" i="14"/>
  <c r="G10" i="14"/>
  <c r="G9" i="14"/>
  <c r="G8" i="14"/>
  <c r="G7" i="14"/>
  <c r="G6" i="14"/>
  <c r="G67" i="13"/>
  <c r="F67" i="13"/>
  <c r="E67" i="13"/>
  <c r="D67" i="13"/>
  <c r="C67" i="13"/>
  <c r="H66" i="13"/>
  <c r="H65" i="13"/>
  <c r="H64" i="13"/>
  <c r="H63" i="13"/>
  <c r="H62" i="13"/>
  <c r="H61" i="13"/>
  <c r="H60" i="13"/>
  <c r="H59" i="13"/>
  <c r="H58" i="13"/>
  <c r="H57" i="13"/>
  <c r="G53" i="13"/>
  <c r="F53" i="13"/>
  <c r="E53" i="13"/>
  <c r="D53" i="13"/>
  <c r="C53" i="13"/>
  <c r="H52" i="13"/>
  <c r="H51" i="13"/>
  <c r="H50" i="13"/>
  <c r="H53" i="13" s="1"/>
  <c r="H47" i="13"/>
  <c r="H46" i="13"/>
  <c r="H45" i="13"/>
  <c r="H44" i="13"/>
  <c r="H43" i="13"/>
  <c r="H42" i="13"/>
  <c r="G41" i="13"/>
  <c r="F41" i="13"/>
  <c r="E41" i="13"/>
  <c r="D41" i="13"/>
  <c r="C41" i="13"/>
  <c r="H40" i="13"/>
  <c r="H39" i="13"/>
  <c r="H38" i="13"/>
  <c r="G37" i="13"/>
  <c r="F48" i="13"/>
  <c r="E37" i="13"/>
  <c r="D37" i="13"/>
  <c r="H37" i="13" s="1"/>
  <c r="C37" i="13"/>
  <c r="H36" i="13"/>
  <c r="H35" i="13"/>
  <c r="G34" i="13"/>
  <c r="E34" i="13"/>
  <c r="E48" i="13" s="1"/>
  <c r="C34" i="13"/>
  <c r="H33" i="13"/>
  <c r="H30" i="13"/>
  <c r="H29" i="13"/>
  <c r="H28" i="13"/>
  <c r="G27" i="13"/>
  <c r="F27" i="13"/>
  <c r="E27" i="13"/>
  <c r="D27" i="13"/>
  <c r="H27" i="13" s="1"/>
  <c r="C27" i="13"/>
  <c r="H26" i="13"/>
  <c r="G25" i="13"/>
  <c r="F25" i="13"/>
  <c r="F31" i="13" s="1"/>
  <c r="E25" i="13"/>
  <c r="D25" i="13"/>
  <c r="C25" i="13"/>
  <c r="H24" i="13"/>
  <c r="G23" i="13"/>
  <c r="F23" i="13"/>
  <c r="E23" i="13"/>
  <c r="D23" i="13"/>
  <c r="H23" i="13" s="1"/>
  <c r="C23" i="13"/>
  <c r="H22" i="13"/>
  <c r="H21" i="13"/>
  <c r="H20" i="13"/>
  <c r="H19" i="13"/>
  <c r="G18" i="13"/>
  <c r="F18" i="13"/>
  <c r="E18" i="13"/>
  <c r="D18" i="13"/>
  <c r="C18" i="13"/>
  <c r="G16" i="13"/>
  <c r="F16" i="13"/>
  <c r="F55" i="13" s="1"/>
  <c r="F69" i="13" s="1"/>
  <c r="E16" i="13"/>
  <c r="D16" i="13"/>
  <c r="C16" i="13"/>
  <c r="H15" i="13"/>
  <c r="H14" i="13"/>
  <c r="H13" i="13"/>
  <c r="H12" i="13"/>
  <c r="H11" i="13"/>
  <c r="H10" i="13"/>
  <c r="H9" i="13"/>
  <c r="H8" i="13"/>
  <c r="H7" i="13"/>
  <c r="H6" i="13"/>
  <c r="H25" i="13" l="1"/>
  <c r="G31" i="13"/>
  <c r="H41" i="13"/>
  <c r="G48" i="13"/>
  <c r="G55" i="13" s="1"/>
  <c r="G69" i="13" s="1"/>
  <c r="H67" i="13"/>
  <c r="G18" i="14"/>
  <c r="G23" i="14"/>
  <c r="F31" i="14"/>
  <c r="F55" i="14" s="1"/>
  <c r="F69" i="14" s="1"/>
  <c r="E48" i="14"/>
  <c r="E55" i="14" s="1"/>
  <c r="E69" i="14" s="1"/>
  <c r="G16" i="15"/>
  <c r="D31" i="15"/>
  <c r="G27" i="15"/>
  <c r="D48" i="15"/>
  <c r="D55" i="15" s="1"/>
  <c r="D69" i="15" s="1"/>
  <c r="G41" i="15"/>
  <c r="I58" i="16"/>
  <c r="I72" i="16" s="1"/>
  <c r="M58" i="16"/>
  <c r="M72" i="16" s="1"/>
  <c r="Y23" i="16"/>
  <c r="H34" i="16"/>
  <c r="L34" i="16"/>
  <c r="L58" i="16" s="1"/>
  <c r="L72" i="16" s="1"/>
  <c r="P34" i="16"/>
  <c r="T34" i="16"/>
  <c r="X34" i="16"/>
  <c r="E34" i="16"/>
  <c r="E58" i="16" s="1"/>
  <c r="E72" i="16" s="1"/>
  <c r="I34" i="16"/>
  <c r="M34" i="16"/>
  <c r="Q34" i="16"/>
  <c r="Q58" i="16" s="1"/>
  <c r="Q72" i="16" s="1"/>
  <c r="U34" i="16"/>
  <c r="U58" i="16" s="1"/>
  <c r="U72" i="16" s="1"/>
  <c r="Y30" i="16"/>
  <c r="Y40" i="16"/>
  <c r="D31" i="13"/>
  <c r="F48" i="14"/>
  <c r="G41" i="14"/>
  <c r="G37" i="15"/>
  <c r="D34" i="16"/>
  <c r="D58" i="16" s="1"/>
  <c r="D72" i="16" s="1"/>
  <c r="Y27" i="16"/>
  <c r="F51" i="16"/>
  <c r="X51" i="16"/>
  <c r="X58" i="16" s="1"/>
  <c r="X72" i="16" s="1"/>
  <c r="Y56" i="16"/>
  <c r="H18" i="13"/>
  <c r="E31" i="13"/>
  <c r="E55" i="13" s="1"/>
  <c r="E69" i="13" s="1"/>
  <c r="D31" i="14"/>
  <c r="G31" i="14" s="1"/>
  <c r="G27" i="14"/>
  <c r="G34" i="14"/>
  <c r="G53" i="14"/>
  <c r="G18" i="15"/>
  <c r="G23" i="15"/>
  <c r="F31" i="15"/>
  <c r="F48" i="15"/>
  <c r="G53" i="15"/>
  <c r="T58" i="16"/>
  <c r="T72" i="16" s="1"/>
  <c r="J34" i="16"/>
  <c r="N34" i="16"/>
  <c r="R34" i="16"/>
  <c r="R58" i="16" s="1"/>
  <c r="R72" i="16" s="1"/>
  <c r="V34" i="16"/>
  <c r="Y25" i="16"/>
  <c r="K34" i="16"/>
  <c r="O34" i="16"/>
  <c r="O58" i="16" s="1"/>
  <c r="O72" i="16" s="1"/>
  <c r="S34" i="16"/>
  <c r="W34" i="16"/>
  <c r="C51" i="16"/>
  <c r="G51" i="16"/>
  <c r="G58" i="16" s="1"/>
  <c r="G72" i="16" s="1"/>
  <c r="P51" i="16"/>
  <c r="T51" i="16"/>
  <c r="E55" i="15"/>
  <c r="E69" i="15" s="1"/>
  <c r="Y70" i="16"/>
  <c r="V58" i="16"/>
  <c r="V72" i="16" s="1"/>
  <c r="N51" i="16"/>
  <c r="Y46" i="16"/>
  <c r="K58" i="16"/>
  <c r="K72" i="16" s="1"/>
  <c r="K51" i="16"/>
  <c r="Y34" i="16"/>
  <c r="F58" i="16"/>
  <c r="F72" i="16" s="1"/>
  <c r="H58" i="16"/>
  <c r="H72" i="16" s="1"/>
  <c r="J58" i="16"/>
  <c r="J72" i="16" s="1"/>
  <c r="N58" i="16"/>
  <c r="N72" i="16" s="1"/>
  <c r="P58" i="16"/>
  <c r="P72" i="16" s="1"/>
  <c r="S58" i="16"/>
  <c r="S72" i="16" s="1"/>
  <c r="W58" i="16"/>
  <c r="W72" i="16" s="1"/>
  <c r="Y6" i="16"/>
  <c r="Y15" i="16"/>
  <c r="C34" i="16"/>
  <c r="C58" i="16" s="1"/>
  <c r="C72" i="16" s="1"/>
  <c r="Y37" i="16"/>
  <c r="G67" i="15"/>
  <c r="F55" i="15"/>
  <c r="F69" i="15" s="1"/>
  <c r="G34" i="15"/>
  <c r="G48" i="15" s="1"/>
  <c r="C48" i="15"/>
  <c r="C55" i="15" s="1"/>
  <c r="C69" i="15" s="1"/>
  <c r="G25" i="15"/>
  <c r="G67" i="14"/>
  <c r="D55" i="14"/>
  <c r="D69" i="14" s="1"/>
  <c r="D48" i="14"/>
  <c r="G16" i="14"/>
  <c r="C48" i="14"/>
  <c r="C55" i="14" s="1"/>
  <c r="C69" i="14" s="1"/>
  <c r="G25" i="14"/>
  <c r="C31" i="13"/>
  <c r="H31" i="13" s="1"/>
  <c r="C48" i="13"/>
  <c r="D48" i="13"/>
  <c r="D55" i="13" s="1"/>
  <c r="D69" i="13" s="1"/>
  <c r="H16" i="13"/>
  <c r="H34" i="13"/>
  <c r="H48" i="13" s="1"/>
  <c r="G31" i="15" l="1"/>
  <c r="G55" i="15" s="1"/>
  <c r="G69" i="15" s="1"/>
  <c r="G48" i="14"/>
  <c r="Y51" i="16"/>
  <c r="Y16" i="16"/>
  <c r="Y58" i="16" s="1"/>
  <c r="Y72" i="16" s="1"/>
  <c r="G55" i="14"/>
  <c r="G69" i="14" s="1"/>
  <c r="H55" i="13"/>
  <c r="H69" i="13" s="1"/>
  <c r="C55" i="13"/>
  <c r="C69" i="13" s="1"/>
  <c r="I27" i="9" l="1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8" i="9"/>
  <c r="Y29" i="9"/>
  <c r="D27" i="9"/>
  <c r="E27" i="9"/>
  <c r="F27" i="9"/>
  <c r="G27" i="9"/>
  <c r="H27" i="9"/>
  <c r="C27" i="9"/>
  <c r="Y27" i="9" l="1"/>
  <c r="R16" i="9"/>
  <c r="E43" i="11"/>
  <c r="C43" i="11"/>
  <c r="C48" i="11" s="1"/>
  <c r="G11" i="8"/>
  <c r="G12" i="8"/>
  <c r="G13" i="8"/>
  <c r="G14" i="8"/>
  <c r="G15" i="8"/>
  <c r="H11" i="12"/>
  <c r="H12" i="12"/>
  <c r="H13" i="12"/>
  <c r="H14" i="12"/>
  <c r="H15" i="12"/>
  <c r="G11" i="11"/>
  <c r="G12" i="11"/>
  <c r="G13" i="11"/>
  <c r="G14" i="11"/>
  <c r="G15" i="11"/>
  <c r="G12" i="10"/>
  <c r="G13" i="10"/>
  <c r="G14" i="10"/>
  <c r="G15" i="10"/>
  <c r="Y69" i="9"/>
  <c r="Y68" i="9"/>
  <c r="Y67" i="9"/>
  <c r="Y66" i="9"/>
  <c r="Y65" i="9"/>
  <c r="Y64" i="9"/>
  <c r="Y63" i="9"/>
  <c r="Y62" i="9"/>
  <c r="Y61" i="9"/>
  <c r="Y60" i="9"/>
  <c r="Y55" i="9"/>
  <c r="Y56" i="9" s="1"/>
  <c r="Y54" i="9"/>
  <c r="Y53" i="9"/>
  <c r="Y50" i="9"/>
  <c r="Y49" i="9"/>
  <c r="Y48" i="9"/>
  <c r="Y47" i="9"/>
  <c r="Y46" i="9"/>
  <c r="Y45" i="9"/>
  <c r="Y43" i="9"/>
  <c r="Y42" i="9"/>
  <c r="Y41" i="9"/>
  <c r="V40" i="9"/>
  <c r="V51" i="9" s="1"/>
  <c r="Y39" i="9"/>
  <c r="Y38" i="9"/>
  <c r="Y36" i="9"/>
  <c r="Y33" i="9"/>
  <c r="Y32" i="9"/>
  <c r="Y31" i="9"/>
  <c r="Y26" i="9"/>
  <c r="Y24" i="9"/>
  <c r="G23" i="9"/>
  <c r="Y22" i="9"/>
  <c r="Y21" i="9"/>
  <c r="Y20" i="9"/>
  <c r="Y19" i="9"/>
  <c r="Y7" i="9"/>
  <c r="X70" i="9"/>
  <c r="X56" i="9"/>
  <c r="X44" i="9"/>
  <c r="X40" i="9"/>
  <c r="X37" i="9"/>
  <c r="X51" i="9"/>
  <c r="X30" i="9"/>
  <c r="X25" i="9"/>
  <c r="X23" i="9"/>
  <c r="X18" i="9"/>
  <c r="X16" i="9"/>
  <c r="C56" i="9"/>
  <c r="C70" i="9"/>
  <c r="C44" i="9"/>
  <c r="C51" i="9" s="1"/>
  <c r="C40" i="9"/>
  <c r="C37" i="9"/>
  <c r="C30" i="9"/>
  <c r="C25" i="9"/>
  <c r="C34" i="9" s="1"/>
  <c r="C23" i="9"/>
  <c r="C18" i="9"/>
  <c r="G70" i="9"/>
  <c r="G56" i="9"/>
  <c r="G44" i="9"/>
  <c r="G40" i="9"/>
  <c r="G37" i="9"/>
  <c r="G30" i="9"/>
  <c r="G25" i="9"/>
  <c r="G18" i="9"/>
  <c r="G16" i="9"/>
  <c r="Y8" i="9"/>
  <c r="Y9" i="9"/>
  <c r="Y10" i="9"/>
  <c r="Y11" i="9"/>
  <c r="Y12" i="9"/>
  <c r="Y13" i="9"/>
  <c r="Y14" i="9"/>
  <c r="Y15" i="9"/>
  <c r="Y6" i="9"/>
  <c r="D16" i="9"/>
  <c r="E16" i="9"/>
  <c r="F16" i="9"/>
  <c r="H16" i="9"/>
  <c r="H58" i="9" s="1"/>
  <c r="H72" i="9" s="1"/>
  <c r="I16" i="9"/>
  <c r="J16" i="9"/>
  <c r="K16" i="9"/>
  <c r="L16" i="9"/>
  <c r="M16" i="9"/>
  <c r="N16" i="9"/>
  <c r="O16" i="9"/>
  <c r="P16" i="9"/>
  <c r="Q16" i="9"/>
  <c r="S16" i="9"/>
  <c r="T16" i="9"/>
  <c r="U16" i="9"/>
  <c r="V16" i="9"/>
  <c r="W16" i="9"/>
  <c r="C16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I18" i="9"/>
  <c r="I34" i="9" s="1"/>
  <c r="J18" i="9"/>
  <c r="K18" i="9"/>
  <c r="L18" i="9"/>
  <c r="M18" i="9"/>
  <c r="M34" i="9" s="1"/>
  <c r="M58" i="9" s="1"/>
  <c r="M72" i="9" s="1"/>
  <c r="N18" i="9"/>
  <c r="O18" i="9"/>
  <c r="P18" i="9"/>
  <c r="Q18" i="9"/>
  <c r="Q34" i="9" s="1"/>
  <c r="R18" i="9"/>
  <c r="S18" i="9"/>
  <c r="T18" i="9"/>
  <c r="U18" i="9"/>
  <c r="U34" i="9" s="1"/>
  <c r="V18" i="9"/>
  <c r="W18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I25" i="9"/>
  <c r="J25" i="9"/>
  <c r="K25" i="9"/>
  <c r="K34" i="9" s="1"/>
  <c r="L25" i="9"/>
  <c r="M25" i="9"/>
  <c r="N25" i="9"/>
  <c r="O25" i="9"/>
  <c r="O34" i="9" s="1"/>
  <c r="O58" i="9" s="1"/>
  <c r="O72" i="9" s="1"/>
  <c r="P25" i="9"/>
  <c r="Q25" i="9"/>
  <c r="R25" i="9"/>
  <c r="S25" i="9"/>
  <c r="S34" i="9" s="1"/>
  <c r="S58" i="9" s="1"/>
  <c r="S72" i="9" s="1"/>
  <c r="T25" i="9"/>
  <c r="U25" i="9"/>
  <c r="V25" i="9"/>
  <c r="W25" i="9"/>
  <c r="W34" i="9" s="1"/>
  <c r="I30" i="9"/>
  <c r="J30" i="9"/>
  <c r="K30" i="9"/>
  <c r="L30" i="9"/>
  <c r="L34" i="9" s="1"/>
  <c r="M30" i="9"/>
  <c r="N30" i="9"/>
  <c r="O30" i="9"/>
  <c r="P30" i="9"/>
  <c r="P34" i="9" s="1"/>
  <c r="Q30" i="9"/>
  <c r="R30" i="9"/>
  <c r="S30" i="9"/>
  <c r="T30" i="9"/>
  <c r="T34" i="9" s="1"/>
  <c r="U30" i="9"/>
  <c r="V30" i="9"/>
  <c r="W30" i="9"/>
  <c r="I37" i="9"/>
  <c r="I51" i="9" s="1"/>
  <c r="J37" i="9"/>
  <c r="K37" i="9"/>
  <c r="L37" i="9"/>
  <c r="M37" i="9"/>
  <c r="O37" i="9"/>
  <c r="P37" i="9"/>
  <c r="Q37" i="9"/>
  <c r="R37" i="9"/>
  <c r="S37" i="9"/>
  <c r="T37" i="9"/>
  <c r="V37" i="9"/>
  <c r="W37" i="9"/>
  <c r="W51" i="9" s="1"/>
  <c r="I40" i="9"/>
  <c r="K40" i="9"/>
  <c r="L40" i="9"/>
  <c r="M40" i="9"/>
  <c r="O40" i="9"/>
  <c r="P40" i="9"/>
  <c r="Q40" i="9"/>
  <c r="R40" i="9"/>
  <c r="R51" i="9" s="1"/>
  <c r="S40" i="9"/>
  <c r="T40" i="9"/>
  <c r="U40" i="9"/>
  <c r="W40" i="9"/>
  <c r="I44" i="9"/>
  <c r="K44" i="9"/>
  <c r="L44" i="9"/>
  <c r="L51" i="9" s="1"/>
  <c r="M44" i="9"/>
  <c r="N44" i="9"/>
  <c r="O44" i="9"/>
  <c r="P44" i="9"/>
  <c r="P51" i="9" s="1"/>
  <c r="Q44" i="9"/>
  <c r="Q51" i="9" s="1"/>
  <c r="Q58" i="9" s="1"/>
  <c r="Q72" i="9" s="1"/>
  <c r="R44" i="9"/>
  <c r="S44" i="9"/>
  <c r="T44" i="9"/>
  <c r="U44" i="9"/>
  <c r="U51" i="9" s="1"/>
  <c r="U58" i="9" s="1"/>
  <c r="U72" i="9" s="1"/>
  <c r="V44" i="9"/>
  <c r="W44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N51" i="9"/>
  <c r="J34" i="9"/>
  <c r="N34" i="9"/>
  <c r="R34" i="9"/>
  <c r="V34" i="9"/>
  <c r="G66" i="11"/>
  <c r="G65" i="11"/>
  <c r="G64" i="11"/>
  <c r="G63" i="11"/>
  <c r="G62" i="11"/>
  <c r="G61" i="11"/>
  <c r="G60" i="11"/>
  <c r="G59" i="11"/>
  <c r="G58" i="11"/>
  <c r="G57" i="11"/>
  <c r="G52" i="11"/>
  <c r="G51" i="11"/>
  <c r="G50" i="11"/>
  <c r="G47" i="11"/>
  <c r="G46" i="11"/>
  <c r="G45" i="11"/>
  <c r="G44" i="11"/>
  <c r="G42" i="11"/>
  <c r="G40" i="11"/>
  <c r="G39" i="11"/>
  <c r="G38" i="11"/>
  <c r="G36" i="11"/>
  <c r="G35" i="11"/>
  <c r="G33" i="11"/>
  <c r="G30" i="11"/>
  <c r="G29" i="11"/>
  <c r="G28" i="11"/>
  <c r="G26" i="11"/>
  <c r="G24" i="11"/>
  <c r="G22" i="11"/>
  <c r="G21" i="11"/>
  <c r="G20" i="11"/>
  <c r="G19" i="11"/>
  <c r="G8" i="11"/>
  <c r="G9" i="11"/>
  <c r="G10" i="11"/>
  <c r="G7" i="11"/>
  <c r="G6" i="11"/>
  <c r="F67" i="11"/>
  <c r="F53" i="11"/>
  <c r="F41" i="11"/>
  <c r="F37" i="11"/>
  <c r="F34" i="11"/>
  <c r="G34" i="11" s="1"/>
  <c r="F27" i="11"/>
  <c r="F25" i="11"/>
  <c r="F23" i="11"/>
  <c r="F18" i="11"/>
  <c r="F31" i="11" s="1"/>
  <c r="F55" i="11" s="1"/>
  <c r="F16" i="11"/>
  <c r="G41" i="12"/>
  <c r="G34" i="12"/>
  <c r="G37" i="12"/>
  <c r="G18" i="12"/>
  <c r="G23" i="12"/>
  <c r="G25" i="12"/>
  <c r="G27" i="12"/>
  <c r="H58" i="12"/>
  <c r="H59" i="12"/>
  <c r="H60" i="12"/>
  <c r="H61" i="12"/>
  <c r="H67" i="12" s="1"/>
  <c r="H62" i="12"/>
  <c r="H63" i="12"/>
  <c r="H64" i="12"/>
  <c r="H65" i="12"/>
  <c r="H66" i="12"/>
  <c r="H57" i="12"/>
  <c r="H51" i="12"/>
  <c r="H52" i="12"/>
  <c r="H53" i="12" s="1"/>
  <c r="H50" i="12"/>
  <c r="H35" i="12"/>
  <c r="H36" i="12"/>
  <c r="H38" i="12"/>
  <c r="H39" i="12"/>
  <c r="H40" i="12"/>
  <c r="H42" i="12"/>
  <c r="H43" i="12"/>
  <c r="H44" i="12"/>
  <c r="H45" i="12"/>
  <c r="H46" i="12"/>
  <c r="H47" i="12"/>
  <c r="H33" i="12"/>
  <c r="H19" i="12"/>
  <c r="H20" i="12"/>
  <c r="H21" i="12"/>
  <c r="H22" i="12"/>
  <c r="H24" i="12"/>
  <c r="H26" i="12"/>
  <c r="H28" i="12"/>
  <c r="H29" i="12"/>
  <c r="H30" i="12"/>
  <c r="H8" i="12"/>
  <c r="H9" i="12"/>
  <c r="H10" i="12"/>
  <c r="H7" i="12"/>
  <c r="H6" i="12"/>
  <c r="G67" i="12"/>
  <c r="G53" i="12"/>
  <c r="G48" i="12"/>
  <c r="G16" i="12"/>
  <c r="C16" i="10"/>
  <c r="F16" i="10"/>
  <c r="F18" i="10"/>
  <c r="F23" i="10"/>
  <c r="F25" i="10"/>
  <c r="F27" i="10"/>
  <c r="F34" i="10"/>
  <c r="F37" i="10"/>
  <c r="F48" i="10" s="1"/>
  <c r="F41" i="10"/>
  <c r="F53" i="10"/>
  <c r="F67" i="10"/>
  <c r="G7" i="10"/>
  <c r="G16" i="10" s="1"/>
  <c r="G8" i="10"/>
  <c r="G9" i="10"/>
  <c r="G10" i="10"/>
  <c r="G11" i="10"/>
  <c r="G19" i="10"/>
  <c r="G20" i="10"/>
  <c r="G21" i="10"/>
  <c r="G22" i="10"/>
  <c r="G24" i="10"/>
  <c r="G26" i="10"/>
  <c r="G28" i="10"/>
  <c r="G29" i="10"/>
  <c r="G30" i="10"/>
  <c r="G33" i="10"/>
  <c r="G35" i="10"/>
  <c r="G36" i="10"/>
  <c r="G38" i="10"/>
  <c r="G39" i="10"/>
  <c r="G40" i="10"/>
  <c r="G42" i="10"/>
  <c r="G43" i="10"/>
  <c r="G44" i="10"/>
  <c r="G45" i="10"/>
  <c r="G46" i="10"/>
  <c r="G47" i="10"/>
  <c r="G50" i="10"/>
  <c r="G51" i="10"/>
  <c r="G52" i="10"/>
  <c r="G53" i="10" s="1"/>
  <c r="G57" i="10"/>
  <c r="G58" i="10"/>
  <c r="G59" i="10"/>
  <c r="G60" i="10"/>
  <c r="G67" i="10" s="1"/>
  <c r="G61" i="10"/>
  <c r="G62" i="10"/>
  <c r="G63" i="10"/>
  <c r="G64" i="10"/>
  <c r="G65" i="10"/>
  <c r="G66" i="10"/>
  <c r="G6" i="10"/>
  <c r="F48" i="11"/>
  <c r="S51" i="9"/>
  <c r="O51" i="9"/>
  <c r="M51" i="9"/>
  <c r="K51" i="9"/>
  <c r="Y16" i="9"/>
  <c r="F31" i="10"/>
  <c r="F55" i="10" s="1"/>
  <c r="F16" i="12"/>
  <c r="F18" i="12"/>
  <c r="F23" i="12"/>
  <c r="F25" i="12"/>
  <c r="F27" i="12"/>
  <c r="F37" i="12"/>
  <c r="F41" i="12"/>
  <c r="F53" i="12"/>
  <c r="F67" i="12"/>
  <c r="E67" i="12"/>
  <c r="D67" i="12"/>
  <c r="C67" i="12"/>
  <c r="E53" i="12"/>
  <c r="D53" i="12"/>
  <c r="C53" i="12"/>
  <c r="E41" i="12"/>
  <c r="E48" i="12" s="1"/>
  <c r="D41" i="12"/>
  <c r="C41" i="12"/>
  <c r="E37" i="12"/>
  <c r="D37" i="12"/>
  <c r="C37" i="12"/>
  <c r="H37" i="12" s="1"/>
  <c r="E34" i="12"/>
  <c r="D48" i="12"/>
  <c r="C34" i="12"/>
  <c r="E27" i="12"/>
  <c r="D27" i="12"/>
  <c r="C27" i="12"/>
  <c r="H27" i="12" s="1"/>
  <c r="E25" i="12"/>
  <c r="D25" i="12"/>
  <c r="C25" i="12"/>
  <c r="H25" i="12" s="1"/>
  <c r="E23" i="12"/>
  <c r="D23" i="12"/>
  <c r="C23" i="12"/>
  <c r="H23" i="12" s="1"/>
  <c r="E18" i="12"/>
  <c r="D18" i="12"/>
  <c r="C18" i="12"/>
  <c r="H18" i="12" s="1"/>
  <c r="E16" i="12"/>
  <c r="D16" i="12"/>
  <c r="C16" i="12"/>
  <c r="H16" i="12" s="1"/>
  <c r="E67" i="11"/>
  <c r="D67" i="11"/>
  <c r="C67" i="11"/>
  <c r="E53" i="11"/>
  <c r="D53" i="11"/>
  <c r="C53" i="11"/>
  <c r="E41" i="11"/>
  <c r="D41" i="11"/>
  <c r="C41" i="11"/>
  <c r="E37" i="11"/>
  <c r="D37" i="11"/>
  <c r="G37" i="11" s="1"/>
  <c r="C34" i="11"/>
  <c r="E27" i="11"/>
  <c r="D27" i="11"/>
  <c r="D31" i="11" s="1"/>
  <c r="C27" i="11"/>
  <c r="E25" i="11"/>
  <c r="D25" i="11"/>
  <c r="C25" i="11"/>
  <c r="G25" i="11" s="1"/>
  <c r="E23" i="11"/>
  <c r="D23" i="11"/>
  <c r="C23" i="11"/>
  <c r="E18" i="11"/>
  <c r="D18" i="11"/>
  <c r="C18" i="11"/>
  <c r="E16" i="11"/>
  <c r="D16" i="11"/>
  <c r="C16" i="11"/>
  <c r="E67" i="10"/>
  <c r="D67" i="10"/>
  <c r="C67" i="10"/>
  <c r="E53" i="10"/>
  <c r="D53" i="10"/>
  <c r="C53" i="10"/>
  <c r="E41" i="10"/>
  <c r="D41" i="10"/>
  <c r="C41" i="10"/>
  <c r="E37" i="10"/>
  <c r="D37" i="10"/>
  <c r="C37" i="10"/>
  <c r="E34" i="10"/>
  <c r="D34" i="10"/>
  <c r="E27" i="10"/>
  <c r="E31" i="10" s="1"/>
  <c r="D27" i="10"/>
  <c r="C27" i="10"/>
  <c r="E25" i="10"/>
  <c r="D25" i="10"/>
  <c r="D31" i="10" s="1"/>
  <c r="C25" i="10"/>
  <c r="E23" i="10"/>
  <c r="D23" i="10"/>
  <c r="C23" i="10"/>
  <c r="G23" i="10" s="1"/>
  <c r="E18" i="10"/>
  <c r="D18" i="10"/>
  <c r="C18" i="10"/>
  <c r="G18" i="10" s="1"/>
  <c r="E16" i="10"/>
  <c r="D16" i="10"/>
  <c r="F70" i="9"/>
  <c r="E70" i="9"/>
  <c r="D70" i="9"/>
  <c r="H56" i="9"/>
  <c r="F56" i="9"/>
  <c r="E56" i="9"/>
  <c r="D56" i="9"/>
  <c r="H44" i="9"/>
  <c r="F44" i="9"/>
  <c r="E44" i="9"/>
  <c r="D44" i="9"/>
  <c r="H40" i="9"/>
  <c r="F40" i="9"/>
  <c r="E40" i="9"/>
  <c r="D40" i="9"/>
  <c r="H37" i="9"/>
  <c r="H51" i="9" s="1"/>
  <c r="F37" i="9"/>
  <c r="F51" i="9" s="1"/>
  <c r="E37" i="9"/>
  <c r="E51" i="9" s="1"/>
  <c r="D37" i="9"/>
  <c r="D51" i="9" s="1"/>
  <c r="H30" i="9"/>
  <c r="F30" i="9"/>
  <c r="E30" i="9"/>
  <c r="D30" i="9"/>
  <c r="H25" i="9"/>
  <c r="F25" i="9"/>
  <c r="F34" i="9" s="1"/>
  <c r="F58" i="9" s="1"/>
  <c r="F72" i="9" s="1"/>
  <c r="E25" i="9"/>
  <c r="D25" i="9"/>
  <c r="H23" i="9"/>
  <c r="F23" i="9"/>
  <c r="E23" i="9"/>
  <c r="D23" i="9"/>
  <c r="H18" i="9"/>
  <c r="F18" i="9"/>
  <c r="E18" i="9"/>
  <c r="D18" i="9"/>
  <c r="F67" i="8"/>
  <c r="E67" i="8"/>
  <c r="D67" i="8"/>
  <c r="C67" i="8"/>
  <c r="G67" i="8" s="1"/>
  <c r="G66" i="8"/>
  <c r="G65" i="8"/>
  <c r="G64" i="8"/>
  <c r="G63" i="8"/>
  <c r="G62" i="8"/>
  <c r="G61" i="8"/>
  <c r="G60" i="8"/>
  <c r="G59" i="8"/>
  <c r="G58" i="8"/>
  <c r="G57" i="8"/>
  <c r="F53" i="8"/>
  <c r="E53" i="8"/>
  <c r="D53" i="8"/>
  <c r="C53" i="8"/>
  <c r="G52" i="8"/>
  <c r="G51" i="8"/>
  <c r="G50" i="8"/>
  <c r="G47" i="8"/>
  <c r="G46" i="8"/>
  <c r="G45" i="8"/>
  <c r="G44" i="8"/>
  <c r="G43" i="8"/>
  <c r="G42" i="8"/>
  <c r="F41" i="8"/>
  <c r="E41" i="8"/>
  <c r="D41" i="8"/>
  <c r="C41" i="8"/>
  <c r="G40" i="8"/>
  <c r="G39" i="8"/>
  <c r="G38" i="8"/>
  <c r="F37" i="8"/>
  <c r="E37" i="8"/>
  <c r="D37" i="8"/>
  <c r="C37" i="8"/>
  <c r="G36" i="8"/>
  <c r="G35" i="8"/>
  <c r="F34" i="8"/>
  <c r="F48" i="8" s="1"/>
  <c r="E34" i="8"/>
  <c r="D34" i="8"/>
  <c r="C34" i="8"/>
  <c r="G33" i="8"/>
  <c r="G30" i="8"/>
  <c r="G29" i="8"/>
  <c r="G28" i="8"/>
  <c r="F27" i="8"/>
  <c r="E27" i="8"/>
  <c r="D27" i="8"/>
  <c r="C27" i="8"/>
  <c r="G26" i="8"/>
  <c r="F25" i="8"/>
  <c r="E25" i="8"/>
  <c r="D25" i="8"/>
  <c r="C25" i="8"/>
  <c r="C31" i="8" s="1"/>
  <c r="G24" i="8"/>
  <c r="F23" i="8"/>
  <c r="E23" i="8"/>
  <c r="D23" i="8"/>
  <c r="D31" i="8" s="1"/>
  <c r="C23" i="8"/>
  <c r="G23" i="8" s="1"/>
  <c r="G22" i="8"/>
  <c r="G21" i="8"/>
  <c r="G20" i="8"/>
  <c r="G19" i="8"/>
  <c r="F18" i="8"/>
  <c r="E18" i="8"/>
  <c r="E31" i="8" s="1"/>
  <c r="D18" i="8"/>
  <c r="C18" i="8"/>
  <c r="F16" i="8"/>
  <c r="E16" i="8"/>
  <c r="G16" i="8" s="1"/>
  <c r="D16" i="8"/>
  <c r="C16" i="8"/>
  <c r="G10" i="8"/>
  <c r="G9" i="8"/>
  <c r="G8" i="8"/>
  <c r="G7" i="8"/>
  <c r="G6" i="8"/>
  <c r="E48" i="11"/>
  <c r="F48" i="12"/>
  <c r="C48" i="12"/>
  <c r="H34" i="12"/>
  <c r="F31" i="12"/>
  <c r="F31" i="8"/>
  <c r="F55" i="8" s="1"/>
  <c r="F69" i="8" s="1"/>
  <c r="C48" i="10"/>
  <c r="G34" i="10"/>
  <c r="G25" i="10"/>
  <c r="D34" i="9"/>
  <c r="D58" i="9" s="1"/>
  <c r="D72" i="9" s="1"/>
  <c r="E34" i="9"/>
  <c r="H34" i="9"/>
  <c r="E31" i="12"/>
  <c r="D31" i="12"/>
  <c r="E31" i="11"/>
  <c r="E55" i="11" s="1"/>
  <c r="E69" i="11" s="1"/>
  <c r="G25" i="8"/>
  <c r="W58" i="9" l="1"/>
  <c r="W72" i="9" s="1"/>
  <c r="I58" i="9"/>
  <c r="I72" i="9" s="1"/>
  <c r="G31" i="8"/>
  <c r="E55" i="12"/>
  <c r="E69" i="12" s="1"/>
  <c r="V58" i="9"/>
  <c r="V72" i="9" s="1"/>
  <c r="C31" i="11"/>
  <c r="G31" i="11" s="1"/>
  <c r="C31" i="12"/>
  <c r="C55" i="12" s="1"/>
  <c r="C69" i="12" s="1"/>
  <c r="H41" i="12"/>
  <c r="H48" i="12" s="1"/>
  <c r="G27" i="8"/>
  <c r="C48" i="8"/>
  <c r="D48" i="10"/>
  <c r="D55" i="10" s="1"/>
  <c r="D69" i="10" s="1"/>
  <c r="G23" i="11"/>
  <c r="P58" i="9"/>
  <c r="P72" i="9" s="1"/>
  <c r="L58" i="9"/>
  <c r="L72" i="9" s="1"/>
  <c r="G51" i="9"/>
  <c r="Y30" i="9"/>
  <c r="D48" i="11"/>
  <c r="C31" i="10"/>
  <c r="C55" i="10" s="1"/>
  <c r="C69" i="10" s="1"/>
  <c r="D55" i="12"/>
  <c r="D69" i="12" s="1"/>
  <c r="G18" i="8"/>
  <c r="D48" i="8"/>
  <c r="D55" i="8" s="1"/>
  <c r="D69" i="8" s="1"/>
  <c r="G41" i="8"/>
  <c r="Y18" i="9"/>
  <c r="Y34" i="9" s="1"/>
  <c r="Y25" i="9"/>
  <c r="Y44" i="9"/>
  <c r="G27" i="10"/>
  <c r="E48" i="10"/>
  <c r="E55" i="10" s="1"/>
  <c r="E69" i="10" s="1"/>
  <c r="G41" i="10"/>
  <c r="G18" i="11"/>
  <c r="G53" i="11"/>
  <c r="G31" i="12"/>
  <c r="G55" i="12" s="1"/>
  <c r="N58" i="9"/>
  <c r="N72" i="9" s="1"/>
  <c r="T51" i="9"/>
  <c r="T58" i="9" s="1"/>
  <c r="T72" i="9" s="1"/>
  <c r="G34" i="9"/>
  <c r="Y37" i="9"/>
  <c r="X34" i="9"/>
  <c r="X58" i="9" s="1"/>
  <c r="Y70" i="9"/>
  <c r="G31" i="10"/>
  <c r="G34" i="8"/>
  <c r="E48" i="8"/>
  <c r="G37" i="8"/>
  <c r="G53" i="8"/>
  <c r="G37" i="10"/>
  <c r="G16" i="11"/>
  <c r="G27" i="11"/>
  <c r="G41" i="11"/>
  <c r="K58" i="9"/>
  <c r="K72" i="9" s="1"/>
  <c r="Y23" i="9"/>
  <c r="G67" i="11"/>
  <c r="F55" i="12"/>
  <c r="F69" i="12" s="1"/>
  <c r="G43" i="11"/>
  <c r="D55" i="11"/>
  <c r="D69" i="11" s="1"/>
  <c r="X72" i="9"/>
  <c r="C58" i="9"/>
  <c r="C72" i="9" s="1"/>
  <c r="F69" i="10"/>
  <c r="G69" i="12"/>
  <c r="Y40" i="9"/>
  <c r="J51" i="9"/>
  <c r="J58" i="9" s="1"/>
  <c r="J72" i="9" s="1"/>
  <c r="G58" i="9"/>
  <c r="G72" i="9" s="1"/>
  <c r="R58" i="9"/>
  <c r="R72" i="9" s="1"/>
  <c r="G48" i="11"/>
  <c r="G55" i="11" s="1"/>
  <c r="G69" i="11" s="1"/>
  <c r="C55" i="11"/>
  <c r="C69" i="11" s="1"/>
  <c r="F69" i="11"/>
  <c r="C55" i="8"/>
  <c r="E58" i="9"/>
  <c r="E72" i="9" s="1"/>
  <c r="G48" i="10"/>
  <c r="G55" i="10" s="1"/>
  <c r="G69" i="10" s="1"/>
  <c r="E55" i="8"/>
  <c r="E69" i="8" s="1"/>
  <c r="H31" i="12" l="1"/>
  <c r="H55" i="12" s="1"/>
  <c r="H69" i="12" s="1"/>
  <c r="Y51" i="9"/>
  <c r="Y58" i="9" s="1"/>
  <c r="Y72" i="9" s="1"/>
  <c r="G48" i="8"/>
  <c r="C69" i="8"/>
  <c r="G69" i="8" s="1"/>
  <c r="G55" i="8"/>
</calcChain>
</file>

<file path=xl/sharedStrings.xml><?xml version="1.0" encoding="utf-8"?>
<sst xmlns="http://schemas.openxmlformats.org/spreadsheetml/2006/main" count="1603" uniqueCount="198">
  <si>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</si>
  <si>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</si>
  <si>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</si>
  <si>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</si>
  <si>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</si>
  <si>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</si>
  <si>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</si>
  <si>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</si>
  <si>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</si>
  <si>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</si>
  <si>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</si>
  <si>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</si>
  <si>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</si>
  <si>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</si>
  <si>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</si>
  <si>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</si>
  <si>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</si>
  <si>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</si>
  <si>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</si>
  <si>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</si>
  <si>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</si>
  <si>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</si>
  <si>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</si>
  <si>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</si>
  <si>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</si>
  <si>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</si>
  <si>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</si>
  <si>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</si>
  <si>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</si>
  <si>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</si>
  <si>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</si>
  <si>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</si>
  <si>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</si>
  <si>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</si>
  <si>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</si>
  <si>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</si>
  <si>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</si>
  <si>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</si>
  <si>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</si>
  <si>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</si>
  <si>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</si>
  <si>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</si>
  <si>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</si>
  <si>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</si>
  <si>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</si>
  <si>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</si>
  <si>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</si>
  <si>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</si>
  <si>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</si>
  <si>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</si>
  <si>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</si>
  <si>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</si>
  <si>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</si>
  <si>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</si>
  <si>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</si>
  <si>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</si>
  <si>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</si>
  <si>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</si>
  <si>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</si>
  <si>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</si>
  <si>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</si>
  <si>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</si>
  <si>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</si>
  <si>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</si>
  <si>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</si>
  <si>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</si>
  <si>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</si>
  <si>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</si>
  <si>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</si>
  <si>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</si>
  <si>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</si>
  <si>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</si>
  <si>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</si>
  <si>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</si>
  <si>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</si>
  <si>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</si>
  <si>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</si>
  <si>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</si>
  <si>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</si>
  <si>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</si>
  <si>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</si>
  <si>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</si>
  <si>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</si>
  <si>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</si>
  <si>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</si>
  <si>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</si>
  <si>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</si>
  <si>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</si>
  <si>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</si>
  <si>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</si>
  <si>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</si>
  <si>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</si>
  <si>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</si>
  <si>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</si>
  <si>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</si>
  <si>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</si>
  <si>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</si>
  <si>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</si>
  <si>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</si>
  <si>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</si>
  <si>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</si>
  <si>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</si>
  <si>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</si>
  <si>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</si>
  <si>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</si>
  <si>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</si>
  <si>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</si>
  <si>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</si>
  <si>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</si>
  <si>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</si>
  <si>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</si>
  <si>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</si>
  <si>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</si>
  <si>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</si>
  <si>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</si>
  <si>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</si>
  <si>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</si>
  <si>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</si>
  <si>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</si>
  <si>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</si>
  <si>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</si>
  <si>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</si>
  <si>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</si>
  <si>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</si>
  <si>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</si>
  <si>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</si>
  <si>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Önként vállalt feladat</t>
  </si>
  <si>
    <t>Állami (államigazgatási) feladat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</si>
  <si>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</si>
  <si>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</si>
  <si>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</si>
  <si>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</si>
  <si>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</si>
  <si>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</si>
  <si>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</si>
  <si>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</si>
  <si>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</si>
  <si>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</si>
  <si>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</si>
  <si>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</si>
  <si>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</si>
  <si>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</si>
  <si>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</si>
  <si>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</si>
  <si>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</si>
  <si>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</si>
  <si>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</si>
  <si>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</si>
  <si>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</si>
  <si>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</si>
  <si>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</si>
  <si>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</si>
  <si>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</si>
  <si>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</si>
  <si>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</si>
  <si>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</si>
  <si>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</si>
  <si>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</si>
  <si>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5.3. sz.melléklet</t>
  </si>
  <si>
    <t>5.2. sz.melléklet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</si>
  <si>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</si>
  <si>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</si>
  <si>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</si>
  <si>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</si>
  <si>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</si>
  <si>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</si>
  <si>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</si>
  <si>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</si>
  <si>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</si>
  <si>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</si>
  <si>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</si>
  <si>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</si>
  <si>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</si>
  <si>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</si>
  <si>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</si>
  <si>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</si>
  <si>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</si>
  <si>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</si>
  <si>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</si>
  <si>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</si>
  <si>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</si>
  <si>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</si>
  <si>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</si>
  <si>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>Pilisborosjenő Község Önkormányzatának 2017. évi működési bevételeinek előirányzatai feladatonként</t>
  </si>
  <si>
    <t>Pilisborosjenő Község Önkormányzatának 2017. évi működési bevételek előirányzatai intézményenként</t>
  </si>
  <si>
    <t>Reichel József Művelődési Ház és Könyvtár 2017. évi működési bevételek előirányzatai</t>
  </si>
  <si>
    <t>5.2.4.sz.melléklet</t>
  </si>
  <si>
    <t>Pilisborosjenői Mesevölgy Óvoda 2017. évi működési bevételek előirányzatai</t>
  </si>
  <si>
    <t>5.2.3.sz.melléklet</t>
  </si>
  <si>
    <t>Pilisborosjenői Polgármesteri Hivatal 2017. évi működési bevételek előirányzatai</t>
  </si>
  <si>
    <t>Pilisborosjenő Község Önkormányzatának 2017. évi működési bevételek előirányzatai (Önkormányzat)</t>
  </si>
  <si>
    <t>Pilisborosjenő, 2017. március 2.</t>
  </si>
  <si>
    <t>2017. évi eredeti előirányzat</t>
  </si>
  <si>
    <t>2017. évi módosított előirányzat</t>
  </si>
  <si>
    <t>Pilisborosjenő, 2017. szeptember 14.</t>
  </si>
  <si>
    <t xml:space="preserve">  </t>
  </si>
  <si>
    <t>Pilisborosjenő, 2017. november 16.</t>
  </si>
  <si>
    <t>B411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</si>
</sst>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0" borderId="16" xfId="0" applyFont="1" applyBorder="1"/>
    <xf numFmtId="0" fontId="4" fillId="0" borderId="16" xfId="0" applyFont="1" applyBorder="1"/>
    <xf numFmtId="0" fontId="1" fillId="0" borderId="0" xfId="0" applyFont="1" applyAlignment="1"/>
    <xf numFmtId="0" fontId="0" fillId="0" borderId="17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5" fillId="0" borderId="1" xfId="0" applyNumberFormat="1" applyFont="1" applyBorder="1"/>
    <xf numFmtId="3" fontId="0" fillId="0" borderId="11" xfId="0" applyNumberFormat="1" applyBorder="1"/>
    <xf numFmtId="3" fontId="0" fillId="0" borderId="13" xfId="0" applyNumberFormat="1" applyBorder="1"/>
    <xf numFmtId="3" fontId="4" fillId="0" borderId="6" xfId="0" applyNumberFormat="1" applyFont="1" applyBorder="1"/>
    <xf numFmtId="3" fontId="4" fillId="0" borderId="16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3" fontId="0" fillId="0" borderId="15" xfId="0" applyNumberFormat="1" applyBorder="1"/>
    <xf numFmtId="3" fontId="0" fillId="0" borderId="22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20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6" xfId="0" applyNumberFormat="1" applyBorder="1"/>
    <xf numFmtId="3" fontId="1" fillId="0" borderId="7" xfId="0" applyNumberFormat="1" applyFont="1" applyBorder="1"/>
    <xf numFmtId="3" fontId="4" fillId="0" borderId="7" xfId="0" applyNumberFormat="1" applyFont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0" fillId="0" borderId="27" xfId="0" applyNumberFormat="1" applyFill="1" applyBorder="1"/>
    <xf numFmtId="3" fontId="1" fillId="0" borderId="28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1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0" fillId="0" borderId="19" xfId="0" applyBorder="1"/>
    <xf numFmtId="3" fontId="6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0" xfId="0" applyNumberFormat="1" applyBorder="1"/>
    <xf numFmtId="3" fontId="1" fillId="0" borderId="7" xfId="0" applyNumberFormat="1" applyFont="1" applyBorder="1" applyAlignment="1">
      <alignment horizontal="center" vertical="center" wrapText="1"/>
    </xf>
    <xf numFmtId="3" fontId="0" fillId="0" borderId="30" xfId="0" applyNumberFormat="1" applyBorder="1"/>
    <xf numFmtId="3" fontId="0" fillId="0" borderId="31" xfId="0" applyNumberFormat="1" applyBorder="1"/>
    <xf numFmtId="0" fontId="0" fillId="0" borderId="21" xfId="0" applyBorder="1"/>
    <xf numFmtId="0" fontId="0" fillId="0" borderId="20" xfId="0" applyBorder="1"/>
    <xf numFmtId="0" fontId="0" fillId="0" borderId="7" xfId="0" applyBorder="1"/>
    <xf numFmtId="0" fontId="0" fillId="0" borderId="0" xfId="0" applyFill="1" applyBorder="1"/>
    <xf numFmtId="3" fontId="7" fillId="0" borderId="3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1" xfId="0" applyFont="1" applyFill="1" applyBorder="1"/>
    <xf numFmtId="0" fontId="5" fillId="0" borderId="2" xfId="0" applyFont="1" applyFill="1" applyBorder="1" applyAlignment="1">
      <alignment horizontal="right"/>
    </xf>
    <xf numFmtId="3" fontId="8" fillId="0" borderId="1" xfId="0" applyNumberFormat="1" applyFont="1" applyFill="1" applyBorder="1"/>
    <xf numFmtId="3" fontId="0" fillId="0" borderId="0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4" fillId="2" borderId="6" xfId="0" applyNumberFormat="1" applyFont="1" applyFill="1" applyBorder="1"/>
    <xf numFmtId="3" fontId="2" fillId="0" borderId="3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/>
    <xf numFmtId="3" fontId="2" fillId="0" borderId="34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Normal="100" workbookViewId="0">
      <selection activeCell="F16" sqref="F16"/>
    </sheetView>
  </sheetViews>
  <sheetFormatPr defaultRowHeight="15" x14ac:dyDescent="0.25"/>
  <cols>
    <col min="1" max="1" width="9.85546875" style="56" customWidth="1"/>
    <col min="2" max="2" width="45" style="56" customWidth="1"/>
    <col min="3" max="5" width="11" style="57" customWidth="1"/>
    <col min="6" max="6" width="11" style="119" customWidth="1"/>
    <col min="7" max="9" width="11" style="57" customWidth="1"/>
    <col min="10" max="10" width="11" style="119" customWidth="1"/>
    <col min="11" max="17" width="11.7109375" customWidth="1"/>
    <col min="18" max="18" width="11.85546875" customWidth="1"/>
  </cols>
  <sheetData>
    <row r="1" spans="1:18" x14ac:dyDescent="0.25">
      <c r="F1" s="58"/>
      <c r="J1" s="58" t="s">
        <v>165</v>
      </c>
    </row>
    <row r="2" spans="1:18" x14ac:dyDescent="0.25">
      <c r="A2" s="149" t="s">
        <v>183</v>
      </c>
      <c r="B2" s="149"/>
      <c r="C2" s="149"/>
      <c r="D2" s="149"/>
      <c r="E2" s="149"/>
      <c r="F2" s="149"/>
      <c r="G2" s="149"/>
      <c r="H2" s="149"/>
      <c r="I2" s="149"/>
      <c r="J2" s="149"/>
      <c r="K2" s="30"/>
      <c r="L2" s="30"/>
      <c r="M2" s="30"/>
      <c r="N2" s="30"/>
      <c r="O2" s="30"/>
      <c r="P2" s="30"/>
      <c r="Q2" s="30"/>
      <c r="R2" s="30"/>
    </row>
    <row r="3" spans="1:18" ht="15.75" thickBot="1" x14ac:dyDescent="0.3">
      <c r="A3" s="141"/>
      <c r="B3" s="141"/>
      <c r="C3" s="141"/>
      <c r="D3" s="141"/>
      <c r="E3" s="141"/>
      <c r="F3" s="141"/>
      <c r="G3" s="30"/>
      <c r="H3" s="30"/>
      <c r="I3" s="30"/>
      <c r="J3" s="58" t="s">
        <v>105</v>
      </c>
      <c r="K3" s="30"/>
      <c r="L3" s="30"/>
      <c r="M3" s="30"/>
      <c r="N3" s="30"/>
      <c r="O3" s="30"/>
      <c r="P3" s="30"/>
      <c r="Q3" s="30"/>
      <c r="R3" s="30"/>
    </row>
    <row r="4" spans="1:18" ht="15.75" customHeight="1" thickBot="1" x14ac:dyDescent="0.3">
      <c r="A4" s="150" t="s">
        <v>2</v>
      </c>
      <c r="B4" s="152" t="s">
        <v>0</v>
      </c>
      <c r="C4" s="154" t="s">
        <v>192</v>
      </c>
      <c r="D4" s="155"/>
      <c r="E4" s="155"/>
      <c r="F4" s="155"/>
      <c r="G4" s="154" t="s">
        <v>193</v>
      </c>
      <c r="H4" s="155"/>
      <c r="I4" s="155"/>
      <c r="J4" s="156"/>
    </row>
    <row r="5" spans="1:18" ht="35.25" customHeight="1" thickBot="1" x14ac:dyDescent="0.3">
      <c r="A5" s="151"/>
      <c r="B5" s="153"/>
      <c r="C5" s="144" t="s">
        <v>106</v>
      </c>
      <c r="D5" s="62" t="s">
        <v>114</v>
      </c>
      <c r="E5" s="107" t="s">
        <v>115</v>
      </c>
      <c r="F5" s="63" t="s">
        <v>1</v>
      </c>
      <c r="G5" s="62" t="s">
        <v>106</v>
      </c>
      <c r="H5" s="62" t="s">
        <v>114</v>
      </c>
      <c r="I5" s="107" t="s">
        <v>115</v>
      </c>
      <c r="J5" s="63" t="s">
        <v>1</v>
      </c>
    </row>
    <row r="6" spans="1:18" x14ac:dyDescent="0.25">
      <c r="A6" s="64" t="s">
        <v>3</v>
      </c>
      <c r="B6" s="65" t="s">
        <v>4</v>
      </c>
      <c r="C6" s="66">
        <f>68056+124</f>
        <v>68180</v>
      </c>
      <c r="D6" s="108">
        <v>0</v>
      </c>
      <c r="E6" s="108">
        <v>0</v>
      </c>
      <c r="F6" s="109">
        <f>SUM(C6:E6)</f>
        <v>68180</v>
      </c>
      <c r="G6" s="66">
        <f>68056+124+1000</f>
        <v>69180</v>
      </c>
      <c r="H6" s="108">
        <v>0</v>
      </c>
      <c r="I6" s="108">
        <v>0</v>
      </c>
      <c r="J6" s="109">
        <f>SUM(G6:I6)</f>
        <v>69180</v>
      </c>
    </row>
    <row r="7" spans="1:18" x14ac:dyDescent="0.25">
      <c r="A7" s="68" t="s">
        <v>5</v>
      </c>
      <c r="B7" s="69" t="s">
        <v>6</v>
      </c>
      <c r="C7" s="70">
        <v>77786</v>
      </c>
      <c r="D7" s="85">
        <v>0</v>
      </c>
      <c r="E7" s="85">
        <v>0</v>
      </c>
      <c r="F7" s="110">
        <f t="shared" ref="F7:F15" si="0">SUM(C7:E7)</f>
        <v>77786</v>
      </c>
      <c r="G7" s="70">
        <f>77786+1602+400</f>
        <v>79788</v>
      </c>
      <c r="H7" s="85">
        <v>0</v>
      </c>
      <c r="I7" s="85">
        <v>0</v>
      </c>
      <c r="J7" s="110">
        <f t="shared" ref="J7:J15" si="1">SUM(G7:I7)</f>
        <v>79788</v>
      </c>
    </row>
    <row r="8" spans="1:18" x14ac:dyDescent="0.25">
      <c r="A8" s="68" t="s">
        <v>7</v>
      </c>
      <c r="B8" s="69" t="s">
        <v>8</v>
      </c>
      <c r="C8" s="70">
        <v>52510</v>
      </c>
      <c r="D8" s="85">
        <v>0</v>
      </c>
      <c r="E8" s="85">
        <v>0</v>
      </c>
      <c r="F8" s="110">
        <f t="shared" si="0"/>
        <v>52510</v>
      </c>
      <c r="G8" s="70">
        <f>52510+640</f>
        <v>53150</v>
      </c>
      <c r="H8" s="85">
        <v>0</v>
      </c>
      <c r="I8" s="85">
        <v>0</v>
      </c>
      <c r="J8" s="110">
        <f t="shared" si="1"/>
        <v>53150</v>
      </c>
    </row>
    <row r="9" spans="1:18" x14ac:dyDescent="0.25">
      <c r="A9" s="68" t="s">
        <v>9</v>
      </c>
      <c r="B9" s="69" t="s">
        <v>10</v>
      </c>
      <c r="C9" s="70">
        <v>4246</v>
      </c>
      <c r="D9" s="85">
        <v>0</v>
      </c>
      <c r="E9" s="85">
        <v>0</v>
      </c>
      <c r="F9" s="110">
        <f t="shared" si="0"/>
        <v>4246</v>
      </c>
      <c r="G9" s="70">
        <f>4246+287+144+212+340</f>
        <v>5229</v>
      </c>
      <c r="H9" s="85">
        <v>0</v>
      </c>
      <c r="I9" s="85">
        <v>0</v>
      </c>
      <c r="J9" s="110">
        <f t="shared" si="1"/>
        <v>5229</v>
      </c>
    </row>
    <row r="10" spans="1:18" x14ac:dyDescent="0.25">
      <c r="A10" s="68" t="s">
        <v>11</v>
      </c>
      <c r="B10" s="69" t="s">
        <v>12</v>
      </c>
      <c r="C10" s="70">
        <v>0</v>
      </c>
      <c r="D10" s="85">
        <v>0</v>
      </c>
      <c r="E10" s="85">
        <v>0</v>
      </c>
      <c r="F10" s="110">
        <f t="shared" si="0"/>
        <v>0</v>
      </c>
      <c r="G10" s="70">
        <f>656+1176</f>
        <v>1832</v>
      </c>
      <c r="H10" s="85">
        <v>0</v>
      </c>
      <c r="I10" s="85">
        <v>0</v>
      </c>
      <c r="J10" s="110">
        <f t="shared" si="1"/>
        <v>1832</v>
      </c>
    </row>
    <row r="11" spans="1:18" x14ac:dyDescent="0.25">
      <c r="A11" s="72" t="s">
        <v>13</v>
      </c>
      <c r="B11" s="73" t="s">
        <v>14</v>
      </c>
      <c r="C11" s="74">
        <v>0</v>
      </c>
      <c r="D11" s="85">
        <v>0</v>
      </c>
      <c r="E11" s="85">
        <v>0</v>
      </c>
      <c r="F11" s="110">
        <f t="shared" si="0"/>
        <v>0</v>
      </c>
      <c r="G11" s="74">
        <v>0</v>
      </c>
      <c r="H11" s="85">
        <v>0</v>
      </c>
      <c r="I11" s="85">
        <v>0</v>
      </c>
      <c r="J11" s="110">
        <f t="shared" si="1"/>
        <v>0</v>
      </c>
    </row>
    <row r="12" spans="1:18" x14ac:dyDescent="0.25">
      <c r="A12" s="68" t="s">
        <v>166</v>
      </c>
      <c r="B12" s="69" t="s">
        <v>167</v>
      </c>
      <c r="C12" s="70">
        <v>0</v>
      </c>
      <c r="D12" s="85">
        <v>0</v>
      </c>
      <c r="E12" s="86">
        <v>0</v>
      </c>
      <c r="F12" s="110">
        <f t="shared" si="0"/>
        <v>0</v>
      </c>
      <c r="G12" s="70">
        <v>0</v>
      </c>
      <c r="H12" s="85">
        <v>0</v>
      </c>
      <c r="I12" s="86">
        <v>0</v>
      </c>
      <c r="J12" s="110">
        <f t="shared" si="1"/>
        <v>0</v>
      </c>
    </row>
    <row r="13" spans="1:18" x14ac:dyDescent="0.25">
      <c r="A13" s="68" t="s">
        <v>168</v>
      </c>
      <c r="B13" s="69" t="s">
        <v>172</v>
      </c>
      <c r="C13" s="70">
        <v>0</v>
      </c>
      <c r="D13" s="85">
        <v>0</v>
      </c>
      <c r="E13" s="86">
        <v>0</v>
      </c>
      <c r="F13" s="110">
        <f t="shared" si="0"/>
        <v>0</v>
      </c>
      <c r="G13" s="70">
        <v>0</v>
      </c>
      <c r="H13" s="85">
        <v>0</v>
      </c>
      <c r="I13" s="86">
        <v>0</v>
      </c>
      <c r="J13" s="110">
        <f t="shared" si="1"/>
        <v>0</v>
      </c>
    </row>
    <row r="14" spans="1:18" x14ac:dyDescent="0.25">
      <c r="A14" s="68" t="s">
        <v>169</v>
      </c>
      <c r="B14" s="69" t="s">
        <v>173</v>
      </c>
      <c r="C14" s="70">
        <v>0</v>
      </c>
      <c r="D14" s="85">
        <v>0</v>
      </c>
      <c r="E14" s="86">
        <v>0</v>
      </c>
      <c r="F14" s="110">
        <f t="shared" si="0"/>
        <v>0</v>
      </c>
      <c r="G14" s="70">
        <v>0</v>
      </c>
      <c r="H14" s="85">
        <v>0</v>
      </c>
      <c r="I14" s="86">
        <v>0</v>
      </c>
      <c r="J14" s="110">
        <f t="shared" si="1"/>
        <v>0</v>
      </c>
    </row>
    <row r="15" spans="1:18" ht="15.75" thickBot="1" x14ac:dyDescent="0.3">
      <c r="A15" s="102" t="s">
        <v>170</v>
      </c>
      <c r="B15" s="103" t="s">
        <v>171</v>
      </c>
      <c r="C15" s="74">
        <v>11520</v>
      </c>
      <c r="D15" s="85">
        <v>0</v>
      </c>
      <c r="E15" s="111">
        <v>0</v>
      </c>
      <c r="F15" s="112">
        <f t="shared" si="0"/>
        <v>11520</v>
      </c>
      <c r="G15" s="74">
        <f>11520+3295+300</f>
        <v>15115</v>
      </c>
      <c r="H15" s="85">
        <v>0</v>
      </c>
      <c r="I15" s="111">
        <v>0</v>
      </c>
      <c r="J15" s="112">
        <f t="shared" si="1"/>
        <v>15115</v>
      </c>
    </row>
    <row r="16" spans="1:18" ht="15.75" thickBot="1" x14ac:dyDescent="0.3">
      <c r="A16" s="78" t="s">
        <v>15</v>
      </c>
      <c r="B16" s="79" t="s">
        <v>16</v>
      </c>
      <c r="C16" s="80">
        <f t="shared" ref="C16:J16" si="2">SUM(C6:C15)</f>
        <v>214242</v>
      </c>
      <c r="D16" s="80">
        <f t="shared" si="2"/>
        <v>0</v>
      </c>
      <c r="E16" s="94">
        <f t="shared" si="2"/>
        <v>0</v>
      </c>
      <c r="F16" s="113">
        <f t="shared" si="2"/>
        <v>214242</v>
      </c>
      <c r="G16" s="80">
        <f t="shared" si="2"/>
        <v>224294</v>
      </c>
      <c r="H16" s="80">
        <f t="shared" si="2"/>
        <v>0</v>
      </c>
      <c r="I16" s="94">
        <f t="shared" si="2"/>
        <v>0</v>
      </c>
      <c r="J16" s="113">
        <f t="shared" si="2"/>
        <v>224294</v>
      </c>
    </row>
    <row r="17" spans="1:10" x14ac:dyDescent="0.25">
      <c r="A17" s="64"/>
      <c r="B17" s="65"/>
      <c r="C17" s="108"/>
      <c r="D17" s="108"/>
      <c r="E17" s="108"/>
      <c r="F17" s="109"/>
      <c r="G17" s="108"/>
      <c r="H17" s="108"/>
      <c r="I17" s="108"/>
      <c r="J17" s="109"/>
    </row>
    <row r="18" spans="1:10" s="27" customFormat="1" x14ac:dyDescent="0.25">
      <c r="A18" s="114" t="s">
        <v>17</v>
      </c>
      <c r="B18" s="115" t="s">
        <v>18</v>
      </c>
      <c r="C18" s="116">
        <f t="shared" ref="C18:J18" si="3">C19+C20+C21+C22</f>
        <v>226389</v>
      </c>
      <c r="D18" s="116">
        <f t="shared" si="3"/>
        <v>0</v>
      </c>
      <c r="E18" s="116">
        <f t="shared" si="3"/>
        <v>0</v>
      </c>
      <c r="F18" s="110">
        <f t="shared" si="3"/>
        <v>226389</v>
      </c>
      <c r="G18" s="116">
        <f t="shared" si="3"/>
        <v>226389</v>
      </c>
      <c r="H18" s="116">
        <f t="shared" si="3"/>
        <v>0</v>
      </c>
      <c r="I18" s="116">
        <f t="shared" si="3"/>
        <v>0</v>
      </c>
      <c r="J18" s="110">
        <f t="shared" si="3"/>
        <v>226389</v>
      </c>
    </row>
    <row r="19" spans="1:10" x14ac:dyDescent="0.25">
      <c r="A19" s="87" t="s">
        <v>96</v>
      </c>
      <c r="B19" s="88" t="s">
        <v>117</v>
      </c>
      <c r="C19" s="85">
        <v>100000</v>
      </c>
      <c r="D19" s="85">
        <v>0</v>
      </c>
      <c r="E19" s="85">
        <v>0</v>
      </c>
      <c r="F19" s="110">
        <f>SUM(C19:E19)</f>
        <v>100000</v>
      </c>
      <c r="G19" s="85">
        <v>100000</v>
      </c>
      <c r="H19" s="85">
        <v>0</v>
      </c>
      <c r="I19" s="85">
        <v>0</v>
      </c>
      <c r="J19" s="110">
        <f>SUM(G19:I19)</f>
        <v>100000</v>
      </c>
    </row>
    <row r="20" spans="1:10" x14ac:dyDescent="0.25">
      <c r="A20" s="87" t="s">
        <v>97</v>
      </c>
      <c r="B20" s="88" t="s">
        <v>118</v>
      </c>
      <c r="C20" s="85">
        <v>126329</v>
      </c>
      <c r="D20" s="85">
        <v>0</v>
      </c>
      <c r="E20" s="85">
        <v>0</v>
      </c>
      <c r="F20" s="110">
        <f t="shared" ref="F20:F70" si="4">SUM(C20:E20)</f>
        <v>126329</v>
      </c>
      <c r="G20" s="85">
        <v>126329</v>
      </c>
      <c r="H20" s="85">
        <v>0</v>
      </c>
      <c r="I20" s="85">
        <v>0</v>
      </c>
      <c r="J20" s="110">
        <f t="shared" ref="J20:J22" si="5">SUM(G20:I20)</f>
        <v>126329</v>
      </c>
    </row>
    <row r="21" spans="1:10" x14ac:dyDescent="0.25">
      <c r="A21" s="87" t="s">
        <v>98</v>
      </c>
      <c r="B21" s="88" t="s">
        <v>119</v>
      </c>
      <c r="C21" s="85">
        <v>0</v>
      </c>
      <c r="D21" s="85">
        <v>0</v>
      </c>
      <c r="E21" s="85">
        <v>0</v>
      </c>
      <c r="F21" s="110">
        <f t="shared" si="4"/>
        <v>0</v>
      </c>
      <c r="G21" s="85">
        <v>0</v>
      </c>
      <c r="H21" s="85">
        <v>0</v>
      </c>
      <c r="I21" s="85">
        <v>0</v>
      </c>
      <c r="J21" s="110">
        <f t="shared" si="5"/>
        <v>0</v>
      </c>
    </row>
    <row r="22" spans="1:10" x14ac:dyDescent="0.25">
      <c r="A22" s="87" t="s">
        <v>99</v>
      </c>
      <c r="B22" s="88" t="s">
        <v>120</v>
      </c>
      <c r="C22" s="85">
        <v>60</v>
      </c>
      <c r="D22" s="85">
        <v>0</v>
      </c>
      <c r="E22" s="85">
        <v>0</v>
      </c>
      <c r="F22" s="110">
        <f t="shared" si="4"/>
        <v>60</v>
      </c>
      <c r="G22" s="85">
        <v>60</v>
      </c>
      <c r="H22" s="85">
        <v>0</v>
      </c>
      <c r="I22" s="85">
        <v>0</v>
      </c>
      <c r="J22" s="110">
        <f t="shared" si="5"/>
        <v>60</v>
      </c>
    </row>
    <row r="23" spans="1:10" s="27" customFormat="1" x14ac:dyDescent="0.25">
      <c r="A23" s="114" t="s">
        <v>19</v>
      </c>
      <c r="B23" s="115" t="s">
        <v>20</v>
      </c>
      <c r="C23" s="116">
        <f t="shared" ref="C23:J23" si="6">C24</f>
        <v>90000</v>
      </c>
      <c r="D23" s="116">
        <f t="shared" si="6"/>
        <v>0</v>
      </c>
      <c r="E23" s="116">
        <f t="shared" si="6"/>
        <v>0</v>
      </c>
      <c r="F23" s="110">
        <f t="shared" si="6"/>
        <v>90000</v>
      </c>
      <c r="G23" s="116">
        <f t="shared" si="6"/>
        <v>90000</v>
      </c>
      <c r="H23" s="116">
        <f t="shared" si="6"/>
        <v>0</v>
      </c>
      <c r="I23" s="116">
        <f t="shared" si="6"/>
        <v>0</v>
      </c>
      <c r="J23" s="110">
        <f t="shared" si="6"/>
        <v>90000</v>
      </c>
    </row>
    <row r="24" spans="1:10" x14ac:dyDescent="0.25">
      <c r="A24" s="87" t="s">
        <v>100</v>
      </c>
      <c r="B24" s="88" t="s">
        <v>21</v>
      </c>
      <c r="C24" s="85">
        <v>90000</v>
      </c>
      <c r="D24" s="85">
        <v>0</v>
      </c>
      <c r="E24" s="85">
        <v>0</v>
      </c>
      <c r="F24" s="110">
        <f t="shared" si="4"/>
        <v>90000</v>
      </c>
      <c r="G24" s="85">
        <v>90000</v>
      </c>
      <c r="H24" s="85">
        <v>0</v>
      </c>
      <c r="I24" s="85">
        <v>0</v>
      </c>
      <c r="J24" s="110">
        <f t="shared" ref="J24" si="7">SUM(G24:I24)</f>
        <v>90000</v>
      </c>
    </row>
    <row r="25" spans="1:10" s="27" customFormat="1" x14ac:dyDescent="0.25">
      <c r="A25" s="114" t="s">
        <v>25</v>
      </c>
      <c r="B25" s="115" t="s">
        <v>26</v>
      </c>
      <c r="C25" s="116">
        <f t="shared" ref="C25:J25" si="8">C26</f>
        <v>10000</v>
      </c>
      <c r="D25" s="116">
        <f t="shared" si="8"/>
        <v>0</v>
      </c>
      <c r="E25" s="116">
        <f t="shared" si="8"/>
        <v>0</v>
      </c>
      <c r="F25" s="110">
        <f t="shared" si="8"/>
        <v>10000</v>
      </c>
      <c r="G25" s="116">
        <f t="shared" si="8"/>
        <v>10000</v>
      </c>
      <c r="H25" s="116">
        <f t="shared" si="8"/>
        <v>0</v>
      </c>
      <c r="I25" s="116">
        <f t="shared" si="8"/>
        <v>0</v>
      </c>
      <c r="J25" s="110">
        <f t="shared" si="8"/>
        <v>10000</v>
      </c>
    </row>
    <row r="26" spans="1:10" x14ac:dyDescent="0.25">
      <c r="A26" s="87" t="s">
        <v>101</v>
      </c>
      <c r="B26" s="88" t="s">
        <v>116</v>
      </c>
      <c r="C26" s="85">
        <v>10000</v>
      </c>
      <c r="D26" s="85">
        <v>0</v>
      </c>
      <c r="E26" s="85">
        <v>0</v>
      </c>
      <c r="F26" s="110">
        <f t="shared" si="4"/>
        <v>10000</v>
      </c>
      <c r="G26" s="85">
        <v>10000</v>
      </c>
      <c r="H26" s="85">
        <v>0</v>
      </c>
      <c r="I26" s="85">
        <v>0</v>
      </c>
      <c r="J26" s="110">
        <f t="shared" ref="J26:J29" si="9">SUM(G26:I26)</f>
        <v>10000</v>
      </c>
    </row>
    <row r="27" spans="1:10" x14ac:dyDescent="0.25">
      <c r="A27" s="136" t="s">
        <v>177</v>
      </c>
      <c r="B27" s="137" t="s">
        <v>178</v>
      </c>
      <c r="C27" s="139">
        <f>C28+C29</f>
        <v>5010</v>
      </c>
      <c r="D27" s="85">
        <v>0</v>
      </c>
      <c r="E27" s="85">
        <v>0</v>
      </c>
      <c r="F27" s="110">
        <f t="shared" si="4"/>
        <v>5010</v>
      </c>
      <c r="G27" s="139">
        <f>G28+G29</f>
        <v>5010</v>
      </c>
      <c r="H27" s="85">
        <v>0</v>
      </c>
      <c r="I27" s="85">
        <v>0</v>
      </c>
      <c r="J27" s="110">
        <f t="shared" si="9"/>
        <v>5010</v>
      </c>
    </row>
    <row r="28" spans="1:10" x14ac:dyDescent="0.25">
      <c r="A28" s="87" t="s">
        <v>179</v>
      </c>
      <c r="B28" s="88" t="s">
        <v>180</v>
      </c>
      <c r="C28" s="89">
        <v>5000</v>
      </c>
      <c r="D28" s="85">
        <v>0</v>
      </c>
      <c r="E28" s="85">
        <v>0</v>
      </c>
      <c r="F28" s="110">
        <f t="shared" si="4"/>
        <v>5000</v>
      </c>
      <c r="G28" s="89">
        <v>5000</v>
      </c>
      <c r="H28" s="85">
        <v>0</v>
      </c>
      <c r="I28" s="85">
        <v>0</v>
      </c>
      <c r="J28" s="110">
        <f t="shared" si="9"/>
        <v>5000</v>
      </c>
    </row>
    <row r="29" spans="1:10" x14ac:dyDescent="0.25">
      <c r="A29" s="87" t="s">
        <v>181</v>
      </c>
      <c r="B29" s="88" t="s">
        <v>182</v>
      </c>
      <c r="C29" s="89">
        <v>10</v>
      </c>
      <c r="D29" s="85">
        <v>0</v>
      </c>
      <c r="E29" s="85">
        <v>0</v>
      </c>
      <c r="F29" s="110">
        <f t="shared" si="4"/>
        <v>10</v>
      </c>
      <c r="G29" s="89">
        <v>10</v>
      </c>
      <c r="H29" s="85">
        <v>0</v>
      </c>
      <c r="I29" s="85">
        <v>0</v>
      </c>
      <c r="J29" s="110">
        <f t="shared" si="9"/>
        <v>10</v>
      </c>
    </row>
    <row r="30" spans="1:10" s="27" customFormat="1" x14ac:dyDescent="0.25">
      <c r="A30" s="114" t="s">
        <v>52</v>
      </c>
      <c r="B30" s="115" t="s">
        <v>53</v>
      </c>
      <c r="C30" s="116">
        <f t="shared" ref="C30:J30" si="10">C31+C32+C33</f>
        <v>0</v>
      </c>
      <c r="D30" s="116">
        <f t="shared" si="10"/>
        <v>0</v>
      </c>
      <c r="E30" s="116">
        <f t="shared" si="10"/>
        <v>0</v>
      </c>
      <c r="F30" s="110">
        <f t="shared" si="10"/>
        <v>0</v>
      </c>
      <c r="G30" s="116">
        <f t="shared" si="10"/>
        <v>0</v>
      </c>
      <c r="H30" s="116">
        <f t="shared" si="10"/>
        <v>0</v>
      </c>
      <c r="I30" s="116">
        <f t="shared" si="10"/>
        <v>0</v>
      </c>
      <c r="J30" s="110">
        <f t="shared" si="10"/>
        <v>0</v>
      </c>
    </row>
    <row r="31" spans="1:10" x14ac:dyDescent="0.25">
      <c r="A31" s="87" t="s">
        <v>102</v>
      </c>
      <c r="B31" s="88" t="s">
        <v>113</v>
      </c>
      <c r="C31" s="85">
        <v>0</v>
      </c>
      <c r="D31" s="85">
        <v>0</v>
      </c>
      <c r="E31" s="85">
        <v>0</v>
      </c>
      <c r="F31" s="110">
        <f>SUM(C31:E31)</f>
        <v>0</v>
      </c>
      <c r="G31" s="85">
        <v>0</v>
      </c>
      <c r="H31" s="85">
        <v>0</v>
      </c>
      <c r="I31" s="85">
        <v>0</v>
      </c>
      <c r="J31" s="110">
        <f>SUM(G31:I31)</f>
        <v>0</v>
      </c>
    </row>
    <row r="32" spans="1:10" x14ac:dyDescent="0.25">
      <c r="A32" s="87" t="s">
        <v>103</v>
      </c>
      <c r="B32" s="88" t="s">
        <v>55</v>
      </c>
      <c r="C32" s="85">
        <v>0</v>
      </c>
      <c r="D32" s="85">
        <v>0</v>
      </c>
      <c r="E32" s="85">
        <v>0</v>
      </c>
      <c r="F32" s="110">
        <f t="shared" si="4"/>
        <v>0</v>
      </c>
      <c r="G32" s="85">
        <v>0</v>
      </c>
      <c r="H32" s="85">
        <v>0</v>
      </c>
      <c r="I32" s="85">
        <v>0</v>
      </c>
      <c r="J32" s="110">
        <f t="shared" ref="J32:J34" si="11">SUM(G32:I32)</f>
        <v>0</v>
      </c>
    </row>
    <row r="33" spans="1:10" ht="15.75" thickBot="1" x14ac:dyDescent="0.3">
      <c r="A33" s="91" t="s">
        <v>104</v>
      </c>
      <c r="B33" s="92" t="s">
        <v>56</v>
      </c>
      <c r="C33" s="99">
        <v>0</v>
      </c>
      <c r="D33" s="99">
        <v>0</v>
      </c>
      <c r="E33" s="99">
        <v>0</v>
      </c>
      <c r="F33" s="117">
        <f t="shared" si="4"/>
        <v>0</v>
      </c>
      <c r="G33" s="99">
        <v>0</v>
      </c>
      <c r="H33" s="99">
        <v>0</v>
      </c>
      <c r="I33" s="99">
        <v>0</v>
      </c>
      <c r="J33" s="117">
        <f t="shared" si="11"/>
        <v>0</v>
      </c>
    </row>
    <row r="34" spans="1:10" ht="15.75" thickBot="1" x14ac:dyDescent="0.3">
      <c r="A34" s="78" t="s">
        <v>28</v>
      </c>
      <c r="B34" s="79" t="s">
        <v>29</v>
      </c>
      <c r="C34" s="80">
        <f>C30+C25+C23+C18+C27</f>
        <v>331399</v>
      </c>
      <c r="D34" s="80">
        <f>D30+D25+D23+D18</f>
        <v>0</v>
      </c>
      <c r="E34" s="94">
        <f>E30+E25+E23+E18</f>
        <v>0</v>
      </c>
      <c r="F34" s="113">
        <f t="shared" si="4"/>
        <v>331399</v>
      </c>
      <c r="G34" s="80">
        <f>G30+G25+G23+G18+G27</f>
        <v>331399</v>
      </c>
      <c r="H34" s="80">
        <f>H30+H25+H23+H18</f>
        <v>0</v>
      </c>
      <c r="I34" s="94">
        <f>I30+I25+I23+I18</f>
        <v>0</v>
      </c>
      <c r="J34" s="113">
        <f t="shared" si="11"/>
        <v>331399</v>
      </c>
    </row>
    <row r="35" spans="1:10" x14ac:dyDescent="0.25">
      <c r="A35" s="82"/>
      <c r="B35" s="83"/>
      <c r="C35" s="85"/>
      <c r="D35" s="85"/>
      <c r="E35" s="85"/>
      <c r="F35" s="110"/>
      <c r="G35" s="85"/>
      <c r="H35" s="85"/>
      <c r="I35" s="85"/>
      <c r="J35" s="110"/>
    </row>
    <row r="36" spans="1:10" x14ac:dyDescent="0.25">
      <c r="A36" s="68" t="s">
        <v>30</v>
      </c>
      <c r="B36" s="69" t="s">
        <v>40</v>
      </c>
      <c r="C36" s="85">
        <v>0</v>
      </c>
      <c r="D36" s="85">
        <v>0</v>
      </c>
      <c r="E36" s="85">
        <v>0</v>
      </c>
      <c r="F36" s="110">
        <f t="shared" si="4"/>
        <v>0</v>
      </c>
      <c r="G36" s="85">
        <v>0</v>
      </c>
      <c r="H36" s="85">
        <v>0</v>
      </c>
      <c r="I36" s="85">
        <v>0</v>
      </c>
      <c r="J36" s="110">
        <f t="shared" ref="J36:J51" si="12">SUM(G36:I36)</f>
        <v>0</v>
      </c>
    </row>
    <row r="37" spans="1:10" x14ac:dyDescent="0.25">
      <c r="A37" s="68" t="s">
        <v>31</v>
      </c>
      <c r="B37" s="69" t="s">
        <v>41</v>
      </c>
      <c r="C37" s="85">
        <f>9582-215-2343-500</f>
        <v>6524</v>
      </c>
      <c r="D37" s="85">
        <f>215+2343+500</f>
        <v>3058</v>
      </c>
      <c r="E37" s="85">
        <f>E38</f>
        <v>0</v>
      </c>
      <c r="F37" s="110">
        <f t="shared" si="4"/>
        <v>9582</v>
      </c>
      <c r="G37" s="85">
        <f>9582-215-2343-500</f>
        <v>6524</v>
      </c>
      <c r="H37" s="85">
        <f>215+2343+500</f>
        <v>3058</v>
      </c>
      <c r="I37" s="85">
        <f>I38</f>
        <v>0</v>
      </c>
      <c r="J37" s="110">
        <f t="shared" si="12"/>
        <v>9582</v>
      </c>
    </row>
    <row r="38" spans="1:10" x14ac:dyDescent="0.25">
      <c r="A38" s="87" t="s">
        <v>64</v>
      </c>
      <c r="B38" s="88" t="s">
        <v>57</v>
      </c>
      <c r="C38" s="85">
        <v>0</v>
      </c>
      <c r="D38" s="85">
        <v>2343</v>
      </c>
      <c r="E38" s="85">
        <v>0</v>
      </c>
      <c r="F38" s="110">
        <f t="shared" si="4"/>
        <v>2343</v>
      </c>
      <c r="G38" s="85">
        <v>0</v>
      </c>
      <c r="H38" s="85">
        <v>2343</v>
      </c>
      <c r="I38" s="85">
        <v>0</v>
      </c>
      <c r="J38" s="110">
        <f t="shared" si="12"/>
        <v>2343</v>
      </c>
    </row>
    <row r="39" spans="1:10" x14ac:dyDescent="0.25">
      <c r="A39" s="68" t="s">
        <v>32</v>
      </c>
      <c r="B39" s="69" t="s">
        <v>42</v>
      </c>
      <c r="C39" s="85">
        <f>370</f>
        <v>370</v>
      </c>
      <c r="D39" s="85">
        <v>3884</v>
      </c>
      <c r="E39" s="85">
        <v>0</v>
      </c>
      <c r="F39" s="110">
        <f t="shared" si="4"/>
        <v>4254</v>
      </c>
      <c r="G39" s="85">
        <f>370+500</f>
        <v>870</v>
      </c>
      <c r="H39" s="85">
        <v>3884</v>
      </c>
      <c r="I39" s="85">
        <v>0</v>
      </c>
      <c r="J39" s="110">
        <f t="shared" si="12"/>
        <v>4754</v>
      </c>
    </row>
    <row r="40" spans="1:10" x14ac:dyDescent="0.25">
      <c r="A40" s="68" t="s">
        <v>33</v>
      </c>
      <c r="B40" s="69" t="s">
        <v>43</v>
      </c>
      <c r="C40" s="85">
        <v>0</v>
      </c>
      <c r="D40" s="85">
        <v>15439</v>
      </c>
      <c r="E40" s="85">
        <f>E41+E42+E43</f>
        <v>0</v>
      </c>
      <c r="F40" s="110">
        <f t="shared" si="4"/>
        <v>15439</v>
      </c>
      <c r="G40" s="85">
        <v>0</v>
      </c>
      <c r="H40" s="85">
        <v>15439</v>
      </c>
      <c r="I40" s="85">
        <f>I41+I42+I43</f>
        <v>0</v>
      </c>
      <c r="J40" s="110">
        <f t="shared" si="12"/>
        <v>15439</v>
      </c>
    </row>
    <row r="41" spans="1:10" ht="29.25" customHeight="1" x14ac:dyDescent="0.25">
      <c r="A41" s="87" t="s">
        <v>95</v>
      </c>
      <c r="B41" s="95" t="s">
        <v>61</v>
      </c>
      <c r="C41" s="85">
        <v>0</v>
      </c>
      <c r="D41" s="85">
        <v>0</v>
      </c>
      <c r="E41" s="85">
        <v>0</v>
      </c>
      <c r="F41" s="110">
        <f t="shared" si="4"/>
        <v>0</v>
      </c>
      <c r="G41" s="85">
        <v>0</v>
      </c>
      <c r="H41" s="85">
        <v>0</v>
      </c>
      <c r="I41" s="85">
        <v>0</v>
      </c>
      <c r="J41" s="110">
        <f t="shared" si="12"/>
        <v>0</v>
      </c>
    </row>
    <row r="42" spans="1:10" x14ac:dyDescent="0.25">
      <c r="A42" s="87" t="s">
        <v>62</v>
      </c>
      <c r="B42" s="88" t="s">
        <v>60</v>
      </c>
      <c r="C42" s="85">
        <v>0</v>
      </c>
      <c r="D42" s="85">
        <v>3533</v>
      </c>
      <c r="E42" s="85">
        <v>0</v>
      </c>
      <c r="F42" s="110">
        <f t="shared" si="4"/>
        <v>3533</v>
      </c>
      <c r="G42" s="85">
        <v>0</v>
      </c>
      <c r="H42" s="85">
        <v>3533</v>
      </c>
      <c r="I42" s="85">
        <v>0</v>
      </c>
      <c r="J42" s="110">
        <f t="shared" si="12"/>
        <v>3533</v>
      </c>
    </row>
    <row r="43" spans="1:10" x14ac:dyDescent="0.25">
      <c r="A43" s="87" t="s">
        <v>63</v>
      </c>
      <c r="B43" s="88" t="s">
        <v>59</v>
      </c>
      <c r="C43" s="85">
        <v>0</v>
      </c>
      <c r="D43" s="85">
        <v>11906</v>
      </c>
      <c r="E43" s="85">
        <v>0</v>
      </c>
      <c r="F43" s="110">
        <f t="shared" si="4"/>
        <v>11906</v>
      </c>
      <c r="G43" s="85">
        <v>0</v>
      </c>
      <c r="H43" s="85">
        <v>11906</v>
      </c>
      <c r="I43" s="85">
        <v>0</v>
      </c>
      <c r="J43" s="110">
        <f t="shared" si="12"/>
        <v>11906</v>
      </c>
    </row>
    <row r="44" spans="1:10" x14ac:dyDescent="0.25">
      <c r="A44" s="68" t="s">
        <v>34</v>
      </c>
      <c r="B44" s="69" t="s">
        <v>44</v>
      </c>
      <c r="C44" s="85">
        <v>27051</v>
      </c>
      <c r="D44" s="85">
        <v>0</v>
      </c>
      <c r="E44" s="85">
        <f>E45</f>
        <v>0</v>
      </c>
      <c r="F44" s="110">
        <f t="shared" si="4"/>
        <v>27051</v>
      </c>
      <c r="G44" s="85">
        <v>27051</v>
      </c>
      <c r="H44" s="85">
        <v>0</v>
      </c>
      <c r="I44" s="85">
        <f>I45</f>
        <v>0</v>
      </c>
      <c r="J44" s="110">
        <f t="shared" si="12"/>
        <v>27051</v>
      </c>
    </row>
    <row r="45" spans="1:10" x14ac:dyDescent="0.25">
      <c r="A45" s="87" t="s">
        <v>65</v>
      </c>
      <c r="B45" s="88" t="s">
        <v>58</v>
      </c>
      <c r="C45" s="85">
        <v>27051</v>
      </c>
      <c r="D45" s="85">
        <v>0</v>
      </c>
      <c r="E45" s="85">
        <v>0</v>
      </c>
      <c r="F45" s="110">
        <f t="shared" si="4"/>
        <v>27051</v>
      </c>
      <c r="G45" s="85">
        <v>27051</v>
      </c>
      <c r="H45" s="85">
        <v>0</v>
      </c>
      <c r="I45" s="85">
        <v>0</v>
      </c>
      <c r="J45" s="110">
        <f t="shared" si="12"/>
        <v>27051</v>
      </c>
    </row>
    <row r="46" spans="1:10" x14ac:dyDescent="0.25">
      <c r="A46" s="68" t="s">
        <v>35</v>
      </c>
      <c r="B46" s="69" t="s">
        <v>45</v>
      </c>
      <c r="C46" s="85">
        <f>10230-D46</f>
        <v>7951</v>
      </c>
      <c r="D46" s="85">
        <v>2279</v>
      </c>
      <c r="E46" s="85">
        <v>0</v>
      </c>
      <c r="F46" s="110">
        <f t="shared" si="4"/>
        <v>10230</v>
      </c>
      <c r="G46" s="85">
        <f>10230-H46</f>
        <v>7951</v>
      </c>
      <c r="H46" s="85">
        <v>2279</v>
      </c>
      <c r="I46" s="85">
        <v>0</v>
      </c>
      <c r="J46" s="110">
        <f t="shared" si="12"/>
        <v>10230</v>
      </c>
    </row>
    <row r="47" spans="1:10" x14ac:dyDescent="0.25">
      <c r="A47" s="68" t="s">
        <v>36</v>
      </c>
      <c r="B47" s="69" t="s">
        <v>46</v>
      </c>
      <c r="C47" s="85">
        <v>0</v>
      </c>
      <c r="D47" s="85">
        <v>0</v>
      </c>
      <c r="E47" s="85">
        <v>0</v>
      </c>
      <c r="F47" s="110">
        <f t="shared" si="4"/>
        <v>0</v>
      </c>
      <c r="G47" s="85">
        <v>0</v>
      </c>
      <c r="H47" s="85">
        <v>0</v>
      </c>
      <c r="I47" s="85">
        <v>0</v>
      </c>
      <c r="J47" s="110">
        <f t="shared" si="12"/>
        <v>0</v>
      </c>
    </row>
    <row r="48" spans="1:10" x14ac:dyDescent="0.25">
      <c r="A48" s="68" t="s">
        <v>37</v>
      </c>
      <c r="B48" s="69" t="s">
        <v>47</v>
      </c>
      <c r="C48" s="85">
        <v>0</v>
      </c>
      <c r="D48" s="85">
        <v>5600</v>
      </c>
      <c r="E48" s="85">
        <v>0</v>
      </c>
      <c r="F48" s="110">
        <f t="shared" si="4"/>
        <v>5600</v>
      </c>
      <c r="G48" s="85">
        <v>0</v>
      </c>
      <c r="H48" s="85">
        <v>5600</v>
      </c>
      <c r="I48" s="85">
        <v>0</v>
      </c>
      <c r="J48" s="110">
        <f t="shared" si="12"/>
        <v>5600</v>
      </c>
    </row>
    <row r="49" spans="1:10" x14ac:dyDescent="0.25">
      <c r="A49" s="68" t="s">
        <v>38</v>
      </c>
      <c r="B49" s="69" t="s">
        <v>48</v>
      </c>
      <c r="C49" s="85">
        <v>0</v>
      </c>
      <c r="D49" s="85">
        <v>0</v>
      </c>
      <c r="E49" s="85">
        <v>0</v>
      </c>
      <c r="F49" s="110">
        <f t="shared" si="4"/>
        <v>0</v>
      </c>
      <c r="G49" s="85">
        <v>0</v>
      </c>
      <c r="H49" s="85">
        <v>0</v>
      </c>
      <c r="I49" s="85">
        <v>0</v>
      </c>
      <c r="J49" s="110">
        <f t="shared" si="12"/>
        <v>0</v>
      </c>
    </row>
    <row r="50" spans="1:10" ht="15.75" thickBot="1" x14ac:dyDescent="0.3">
      <c r="A50" s="72" t="s">
        <v>197</v>
      </c>
      <c r="B50" s="73" t="s">
        <v>49</v>
      </c>
      <c r="C50" s="99">
        <v>0</v>
      </c>
      <c r="D50" s="99">
        <v>0</v>
      </c>
      <c r="E50" s="99">
        <v>0</v>
      </c>
      <c r="F50" s="117">
        <f t="shared" si="4"/>
        <v>0</v>
      </c>
      <c r="G50" s="99">
        <v>3465</v>
      </c>
      <c r="H50" s="99">
        <v>0</v>
      </c>
      <c r="I50" s="99">
        <v>0</v>
      </c>
      <c r="J50" s="117">
        <f t="shared" si="12"/>
        <v>3465</v>
      </c>
    </row>
    <row r="51" spans="1:10" ht="15.75" thickBot="1" x14ac:dyDescent="0.3">
      <c r="A51" s="78" t="s">
        <v>50</v>
      </c>
      <c r="B51" s="79" t="s">
        <v>51</v>
      </c>
      <c r="C51" s="80">
        <f>C36+C37+C39+C40+C44+C46+C47+C48+C49+C50</f>
        <v>41896</v>
      </c>
      <c r="D51" s="80">
        <f>D36+D37+D39+D40+D44+D46+D47+D48+D49+D50</f>
        <v>30260</v>
      </c>
      <c r="E51" s="94">
        <f>E36+E37+E39+E40+E44+E46+E47+E48+E49+E50</f>
        <v>0</v>
      </c>
      <c r="F51" s="113">
        <f t="shared" si="4"/>
        <v>72156</v>
      </c>
      <c r="G51" s="80">
        <f>G36+G37+G39+G40+G44+G46+G47+G48+G49+G50</f>
        <v>45861</v>
      </c>
      <c r="H51" s="80">
        <f>H36+H37+H39+H40+H44+H46+H47+H48+H49+H50</f>
        <v>30260</v>
      </c>
      <c r="I51" s="94">
        <f>I36+I37+I39+I40+I44+I46+I47+I48+I49+I50</f>
        <v>0</v>
      </c>
      <c r="J51" s="113">
        <f t="shared" si="12"/>
        <v>76121</v>
      </c>
    </row>
    <row r="52" spans="1:10" x14ac:dyDescent="0.25">
      <c r="A52" s="82"/>
      <c r="B52" s="83"/>
      <c r="C52" s="85"/>
      <c r="D52" s="85"/>
      <c r="E52" s="85"/>
      <c r="F52" s="110"/>
      <c r="G52" s="85"/>
      <c r="H52" s="85"/>
      <c r="I52" s="85"/>
      <c r="J52" s="110"/>
    </row>
    <row r="53" spans="1:10" x14ac:dyDescent="0.25">
      <c r="A53" s="68" t="s">
        <v>66</v>
      </c>
      <c r="B53" s="69" t="s">
        <v>71</v>
      </c>
      <c r="C53" s="85">
        <v>0</v>
      </c>
      <c r="D53" s="85">
        <v>0</v>
      </c>
      <c r="E53" s="85">
        <v>0</v>
      </c>
      <c r="F53" s="110">
        <f t="shared" si="4"/>
        <v>0</v>
      </c>
      <c r="G53" s="85">
        <v>0</v>
      </c>
      <c r="H53" s="85">
        <v>0</v>
      </c>
      <c r="I53" s="85">
        <v>0</v>
      </c>
      <c r="J53" s="110">
        <f t="shared" ref="J53:J56" si="13">SUM(G53:I53)</f>
        <v>0</v>
      </c>
    </row>
    <row r="54" spans="1:10" x14ac:dyDescent="0.25">
      <c r="A54" s="68" t="s">
        <v>67</v>
      </c>
      <c r="B54" s="69" t="s">
        <v>110</v>
      </c>
      <c r="C54" s="85">
        <v>0</v>
      </c>
      <c r="D54" s="85">
        <v>0</v>
      </c>
      <c r="E54" s="85">
        <v>0</v>
      </c>
      <c r="F54" s="110">
        <f t="shared" si="4"/>
        <v>0</v>
      </c>
      <c r="G54" s="85">
        <v>0</v>
      </c>
      <c r="H54" s="85">
        <v>0</v>
      </c>
      <c r="I54" s="85">
        <v>0</v>
      </c>
      <c r="J54" s="110">
        <f t="shared" si="13"/>
        <v>0</v>
      </c>
    </row>
    <row r="55" spans="1:10" ht="15.75" thickBot="1" x14ac:dyDescent="0.3">
      <c r="A55" s="72" t="s">
        <v>68</v>
      </c>
      <c r="B55" s="73" t="s">
        <v>72</v>
      </c>
      <c r="C55" s="85">
        <v>0</v>
      </c>
      <c r="D55" s="85">
        <v>0</v>
      </c>
      <c r="E55" s="99">
        <v>0</v>
      </c>
      <c r="F55" s="117">
        <f t="shared" si="4"/>
        <v>0</v>
      </c>
      <c r="G55" s="85">
        <v>0</v>
      </c>
      <c r="H55" s="85">
        <v>0</v>
      </c>
      <c r="I55" s="99">
        <v>0</v>
      </c>
      <c r="J55" s="117">
        <f t="shared" si="13"/>
        <v>0</v>
      </c>
    </row>
    <row r="56" spans="1:10" ht="15.75" thickBot="1" x14ac:dyDescent="0.3">
      <c r="A56" s="78" t="s">
        <v>69</v>
      </c>
      <c r="B56" s="79" t="s">
        <v>70</v>
      </c>
      <c r="C56" s="80">
        <f>SUM(C53:C55)</f>
        <v>0</v>
      </c>
      <c r="D56" s="80">
        <f>SUM(D53:D55)</f>
        <v>0</v>
      </c>
      <c r="E56" s="94">
        <f>SUM(E53:E55)</f>
        <v>0</v>
      </c>
      <c r="F56" s="113">
        <f t="shared" si="4"/>
        <v>0</v>
      </c>
      <c r="G56" s="80">
        <f>SUM(G53:G55)</f>
        <v>0</v>
      </c>
      <c r="H56" s="80">
        <f>SUM(H53:H55)</f>
        <v>0</v>
      </c>
      <c r="I56" s="94">
        <f>SUM(I53:I55)</f>
        <v>0</v>
      </c>
      <c r="J56" s="113">
        <f t="shared" si="13"/>
        <v>0</v>
      </c>
    </row>
    <row r="57" spans="1:10" ht="15.75" thickBot="1" x14ac:dyDescent="0.3">
      <c r="A57" s="96"/>
      <c r="B57" s="97"/>
      <c r="C57" s="99"/>
      <c r="D57" s="99"/>
      <c r="E57" s="99"/>
      <c r="F57" s="117"/>
      <c r="G57" s="99"/>
      <c r="H57" s="99"/>
      <c r="I57" s="99"/>
      <c r="J57" s="117"/>
    </row>
    <row r="58" spans="1:10" ht="16.5" thickBot="1" x14ac:dyDescent="0.3">
      <c r="A58" s="157" t="s">
        <v>107</v>
      </c>
      <c r="B58" s="158"/>
      <c r="C58" s="100">
        <f t="shared" ref="C58:J58" si="14">C56+C51+C34+C16</f>
        <v>587537</v>
      </c>
      <c r="D58" s="100">
        <f t="shared" si="14"/>
        <v>30260</v>
      </c>
      <c r="E58" s="101">
        <f t="shared" si="14"/>
        <v>0</v>
      </c>
      <c r="F58" s="118">
        <f t="shared" si="14"/>
        <v>617797</v>
      </c>
      <c r="G58" s="100">
        <f t="shared" si="14"/>
        <v>601554</v>
      </c>
      <c r="H58" s="100">
        <f t="shared" si="14"/>
        <v>30260</v>
      </c>
      <c r="I58" s="101">
        <f t="shared" si="14"/>
        <v>0</v>
      </c>
      <c r="J58" s="118">
        <f t="shared" si="14"/>
        <v>631814</v>
      </c>
    </row>
    <row r="59" spans="1:10" x14ac:dyDescent="0.25">
      <c r="A59" s="82"/>
      <c r="B59" s="83"/>
      <c r="C59" s="85"/>
      <c r="D59" s="85"/>
      <c r="E59" s="85"/>
      <c r="F59" s="110"/>
      <c r="G59" s="85"/>
      <c r="H59" s="85"/>
      <c r="I59" s="85"/>
      <c r="J59" s="110"/>
    </row>
    <row r="60" spans="1:10" x14ac:dyDescent="0.25">
      <c r="A60" s="68" t="s">
        <v>73</v>
      </c>
      <c r="B60" s="69" t="s">
        <v>84</v>
      </c>
      <c r="C60" s="85">
        <v>0</v>
      </c>
      <c r="D60" s="85">
        <v>0</v>
      </c>
      <c r="E60" s="85">
        <v>0</v>
      </c>
      <c r="F60" s="110">
        <f t="shared" si="4"/>
        <v>0</v>
      </c>
      <c r="G60" s="85">
        <v>0</v>
      </c>
      <c r="H60" s="85">
        <v>0</v>
      </c>
      <c r="I60" s="85">
        <v>0</v>
      </c>
      <c r="J60" s="110">
        <f t="shared" ref="J60:J70" si="15">SUM(G60:I60)</f>
        <v>0</v>
      </c>
    </row>
    <row r="61" spans="1:10" x14ac:dyDescent="0.25">
      <c r="A61" s="68" t="s">
        <v>74</v>
      </c>
      <c r="B61" s="69" t="s">
        <v>85</v>
      </c>
      <c r="C61" s="85">
        <v>0</v>
      </c>
      <c r="D61" s="85">
        <v>0</v>
      </c>
      <c r="E61" s="85">
        <v>0</v>
      </c>
      <c r="F61" s="110">
        <f t="shared" si="4"/>
        <v>0</v>
      </c>
      <c r="G61" s="85">
        <v>245000</v>
      </c>
      <c r="H61" s="85">
        <v>0</v>
      </c>
      <c r="I61" s="85">
        <v>0</v>
      </c>
      <c r="J61" s="110">
        <f t="shared" si="15"/>
        <v>245000</v>
      </c>
    </row>
    <row r="62" spans="1:10" x14ac:dyDescent="0.25">
      <c r="A62" s="68" t="s">
        <v>75</v>
      </c>
      <c r="B62" s="69" t="s">
        <v>86</v>
      </c>
      <c r="C62" s="85">
        <v>0</v>
      </c>
      <c r="D62" s="85">
        <v>0</v>
      </c>
      <c r="E62" s="85">
        <v>0</v>
      </c>
      <c r="F62" s="110">
        <f t="shared" si="4"/>
        <v>0</v>
      </c>
      <c r="G62" s="85">
        <v>89726</v>
      </c>
      <c r="H62" s="85">
        <v>0</v>
      </c>
      <c r="I62" s="85">
        <v>0</v>
      </c>
      <c r="J62" s="110">
        <f t="shared" si="15"/>
        <v>89726</v>
      </c>
    </row>
    <row r="63" spans="1:10" x14ac:dyDescent="0.25">
      <c r="A63" s="68" t="s">
        <v>76</v>
      </c>
      <c r="B63" s="69" t="s">
        <v>87</v>
      </c>
      <c r="C63" s="85">
        <v>0</v>
      </c>
      <c r="D63" s="85">
        <v>0</v>
      </c>
      <c r="E63" s="85">
        <v>0</v>
      </c>
      <c r="F63" s="110">
        <f t="shared" si="4"/>
        <v>0</v>
      </c>
      <c r="G63" s="85">
        <v>0</v>
      </c>
      <c r="H63" s="85">
        <v>0</v>
      </c>
      <c r="I63" s="85">
        <v>0</v>
      </c>
      <c r="J63" s="110">
        <f t="shared" si="15"/>
        <v>0</v>
      </c>
    </row>
    <row r="64" spans="1:10" x14ac:dyDescent="0.25">
      <c r="A64" s="68" t="s">
        <v>77</v>
      </c>
      <c r="B64" s="69" t="s">
        <v>88</v>
      </c>
      <c r="C64" s="85">
        <v>0</v>
      </c>
      <c r="D64" s="85">
        <v>0</v>
      </c>
      <c r="E64" s="85">
        <v>0</v>
      </c>
      <c r="F64" s="110">
        <f t="shared" si="4"/>
        <v>0</v>
      </c>
      <c r="G64" s="85">
        <v>0</v>
      </c>
      <c r="H64" s="85">
        <v>0</v>
      </c>
      <c r="I64" s="85">
        <v>0</v>
      </c>
      <c r="J64" s="110">
        <f t="shared" si="15"/>
        <v>0</v>
      </c>
    </row>
    <row r="65" spans="1:10" x14ac:dyDescent="0.25">
      <c r="A65" s="68" t="s">
        <v>78</v>
      </c>
      <c r="B65" s="69" t="s">
        <v>91</v>
      </c>
      <c r="C65" s="85">
        <v>191813</v>
      </c>
      <c r="D65" s="85">
        <v>0</v>
      </c>
      <c r="E65" s="85">
        <v>0</v>
      </c>
      <c r="F65" s="110">
        <f t="shared" si="4"/>
        <v>191813</v>
      </c>
      <c r="G65" s="85">
        <f>201832+340</f>
        <v>202172</v>
      </c>
      <c r="H65" s="85">
        <v>0</v>
      </c>
      <c r="I65" s="85">
        <v>0</v>
      </c>
      <c r="J65" s="110">
        <f t="shared" si="15"/>
        <v>202172</v>
      </c>
    </row>
    <row r="66" spans="1:10" x14ac:dyDescent="0.25">
      <c r="A66" s="68" t="s">
        <v>79</v>
      </c>
      <c r="B66" s="69" t="s">
        <v>89</v>
      </c>
      <c r="C66" s="85">
        <v>0</v>
      </c>
      <c r="D66" s="85">
        <v>0</v>
      </c>
      <c r="E66" s="85">
        <v>0</v>
      </c>
      <c r="F66" s="110">
        <f t="shared" si="4"/>
        <v>0</v>
      </c>
      <c r="G66" s="85">
        <v>0</v>
      </c>
      <c r="H66" s="85">
        <v>0</v>
      </c>
      <c r="I66" s="85">
        <v>0</v>
      </c>
      <c r="J66" s="110">
        <f t="shared" si="15"/>
        <v>0</v>
      </c>
    </row>
    <row r="67" spans="1:10" x14ac:dyDescent="0.25">
      <c r="A67" s="68" t="s">
        <v>80</v>
      </c>
      <c r="B67" s="69" t="s">
        <v>90</v>
      </c>
      <c r="C67" s="85">
        <v>0</v>
      </c>
      <c r="D67" s="85">
        <v>0</v>
      </c>
      <c r="E67" s="85">
        <v>0</v>
      </c>
      <c r="F67" s="110">
        <f t="shared" si="4"/>
        <v>0</v>
      </c>
      <c r="G67" s="85">
        <v>0</v>
      </c>
      <c r="H67" s="85">
        <v>0</v>
      </c>
      <c r="I67" s="85">
        <v>0</v>
      </c>
      <c r="J67" s="110">
        <f t="shared" si="15"/>
        <v>0</v>
      </c>
    </row>
    <row r="68" spans="1:10" x14ac:dyDescent="0.25">
      <c r="A68" s="68" t="s">
        <v>81</v>
      </c>
      <c r="B68" s="69" t="s">
        <v>83</v>
      </c>
      <c r="C68" s="85">
        <v>0</v>
      </c>
      <c r="D68" s="85">
        <v>0</v>
      </c>
      <c r="E68" s="85">
        <v>0</v>
      </c>
      <c r="F68" s="110">
        <f t="shared" si="4"/>
        <v>0</v>
      </c>
      <c r="G68" s="85">
        <v>0</v>
      </c>
      <c r="H68" s="85">
        <v>0</v>
      </c>
      <c r="I68" s="85">
        <v>0</v>
      </c>
      <c r="J68" s="110">
        <f t="shared" si="15"/>
        <v>0</v>
      </c>
    </row>
    <row r="69" spans="1:10" ht="15.75" thickBot="1" x14ac:dyDescent="0.3">
      <c r="A69" s="72" t="s">
        <v>82</v>
      </c>
      <c r="B69" s="73" t="s">
        <v>108</v>
      </c>
      <c r="C69" s="85">
        <v>0</v>
      </c>
      <c r="D69" s="85">
        <v>0</v>
      </c>
      <c r="E69" s="99">
        <v>0</v>
      </c>
      <c r="F69" s="117">
        <f t="shared" si="4"/>
        <v>0</v>
      </c>
      <c r="G69" s="85">
        <v>0</v>
      </c>
      <c r="H69" s="85">
        <v>0</v>
      </c>
      <c r="I69" s="99">
        <v>0</v>
      </c>
      <c r="J69" s="117">
        <f t="shared" si="15"/>
        <v>0</v>
      </c>
    </row>
    <row r="70" spans="1:10" ht="15.75" thickBot="1" x14ac:dyDescent="0.3">
      <c r="A70" s="78" t="s">
        <v>92</v>
      </c>
      <c r="B70" s="79" t="s">
        <v>93</v>
      </c>
      <c r="C70" s="80">
        <f>SUM(C60:C69)</f>
        <v>191813</v>
      </c>
      <c r="D70" s="80">
        <f>SUM(D60:D69)</f>
        <v>0</v>
      </c>
      <c r="E70" s="94">
        <f>SUM(E60:E69)</f>
        <v>0</v>
      </c>
      <c r="F70" s="113">
        <f t="shared" si="4"/>
        <v>191813</v>
      </c>
      <c r="G70" s="80">
        <f>SUM(G60:G69)</f>
        <v>536898</v>
      </c>
      <c r="H70" s="80">
        <f>SUM(H60:H69)</f>
        <v>0</v>
      </c>
      <c r="I70" s="94">
        <f>SUM(I60:I69)</f>
        <v>0</v>
      </c>
      <c r="J70" s="113">
        <f t="shared" si="15"/>
        <v>536898</v>
      </c>
    </row>
    <row r="71" spans="1:10" ht="15.75" thickBot="1" x14ac:dyDescent="0.3">
      <c r="A71" s="96"/>
      <c r="B71" s="97"/>
      <c r="C71" s="99"/>
      <c r="D71" s="99"/>
      <c r="E71" s="99"/>
      <c r="F71" s="117"/>
      <c r="G71" s="99"/>
      <c r="H71" s="99"/>
      <c r="I71" s="99"/>
      <c r="J71" s="117"/>
    </row>
    <row r="72" spans="1:10" ht="16.5" thickBot="1" x14ac:dyDescent="0.3">
      <c r="A72" s="147" t="s">
        <v>94</v>
      </c>
      <c r="B72" s="148"/>
      <c r="C72" s="100">
        <f t="shared" ref="C72:J72" si="16">C70+C58</f>
        <v>779350</v>
      </c>
      <c r="D72" s="100">
        <f t="shared" si="16"/>
        <v>30260</v>
      </c>
      <c r="E72" s="101">
        <f t="shared" si="16"/>
        <v>0</v>
      </c>
      <c r="F72" s="118">
        <f t="shared" si="16"/>
        <v>809610</v>
      </c>
      <c r="G72" s="100">
        <f t="shared" si="16"/>
        <v>1138452</v>
      </c>
      <c r="H72" s="100">
        <f t="shared" si="16"/>
        <v>30260</v>
      </c>
      <c r="I72" s="101">
        <f t="shared" si="16"/>
        <v>0</v>
      </c>
      <c r="J72" s="118">
        <f t="shared" si="16"/>
        <v>1168712</v>
      </c>
    </row>
    <row r="73" spans="1:10" x14ac:dyDescent="0.25">
      <c r="A73" s="145" t="s">
        <v>196</v>
      </c>
    </row>
  </sheetData>
  <mergeCells count="7">
    <mergeCell ref="A72:B72"/>
    <mergeCell ref="A2:J2"/>
    <mergeCell ref="A4:A5"/>
    <mergeCell ref="B4:B5"/>
    <mergeCell ref="C4:F4"/>
    <mergeCell ref="G4:J4"/>
    <mergeCell ref="A58:B58"/>
  </mergeCells>
  <pageMargins left="0.7" right="0.7" top="0.75" bottom="0.75" header="0.3" footer="0.3"/>
  <pageSetup paperSize="9" scale="88" orientation="portrait" r:id="rId1"/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A70" sqref="A70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 x14ac:dyDescent="0.25">
      <c r="G1" s="33" t="s">
        <v>188</v>
      </c>
    </row>
    <row r="2" spans="1:9" x14ac:dyDescent="0.25">
      <c r="A2" s="162" t="s">
        <v>187</v>
      </c>
      <c r="B2" s="162"/>
      <c r="C2" s="162"/>
      <c r="D2" s="162"/>
      <c r="E2" s="162"/>
      <c r="F2" s="162"/>
      <c r="G2" s="162"/>
    </row>
    <row r="3" spans="1:9" x14ac:dyDescent="0.25">
      <c r="A3" s="162" t="s">
        <v>126</v>
      </c>
      <c r="B3" s="162"/>
      <c r="C3" s="162"/>
      <c r="D3" s="162"/>
      <c r="E3" s="162"/>
      <c r="F3" s="162"/>
      <c r="G3" s="162"/>
    </row>
    <row r="4" spans="1:9" ht="15.75" thickBot="1" x14ac:dyDescent="0.3">
      <c r="G4" s="34" t="s">
        <v>105</v>
      </c>
    </row>
    <row r="5" spans="1:9" ht="61.5" customHeight="1" thickBot="1" x14ac:dyDescent="0.3">
      <c r="A5" s="5" t="s">
        <v>2</v>
      </c>
      <c r="B5" s="6" t="s">
        <v>0</v>
      </c>
      <c r="C5" s="121" t="s">
        <v>132</v>
      </c>
      <c r="D5" s="122" t="s">
        <v>133</v>
      </c>
      <c r="E5" s="122" t="s">
        <v>134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9">
        <v>0</v>
      </c>
      <c r="D6" s="39">
        <v>0</v>
      </c>
      <c r="E6" s="39">
        <v>0</v>
      </c>
      <c r="F6" s="39">
        <v>0</v>
      </c>
      <c r="G6" s="50">
        <f t="shared" ref="G6:G16" si="0"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1">
        <f t="shared" si="0"/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1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1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1">
        <f t="shared" si="0"/>
        <v>0</v>
      </c>
    </row>
    <row r="11" spans="1:9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51">
        <f t="shared" si="0"/>
        <v>0</v>
      </c>
    </row>
    <row r="12" spans="1:9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51">
        <f t="shared" si="0"/>
        <v>0</v>
      </c>
    </row>
    <row r="13" spans="1:9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51">
        <f t="shared" si="0"/>
        <v>0</v>
      </c>
    </row>
    <row r="14" spans="1:9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51">
        <f t="shared" si="0"/>
        <v>0</v>
      </c>
    </row>
    <row r="15" spans="1:9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51">
        <f t="shared" si="0"/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4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 x14ac:dyDescent="0.25">
      <c r="A17" s="3"/>
      <c r="B17" s="4"/>
      <c r="C17" s="37"/>
      <c r="D17" s="37"/>
      <c r="E17" s="38"/>
      <c r="F17" s="38"/>
      <c r="G17" s="51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40">
        <f>E19+E20+E21+E22</f>
        <v>0</v>
      </c>
      <c r="F18" s="40">
        <f>F19+F20+F21+F22</f>
        <v>0</v>
      </c>
      <c r="G18" s="51">
        <f t="shared" ref="G18:G30" si="1">SUM(C18:F18)</f>
        <v>0</v>
      </c>
    </row>
    <row r="19" spans="1:7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1">
        <f t="shared" si="1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1">
        <f t="shared" si="1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1">
        <f t="shared" si="1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1">
        <f t="shared" si="1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40">
        <f>E24</f>
        <v>0</v>
      </c>
      <c r="F23" s="40">
        <f>F24</f>
        <v>0</v>
      </c>
      <c r="G23" s="51">
        <f t="shared" si="1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1">
        <f t="shared" si="1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40">
        <f>E26</f>
        <v>0</v>
      </c>
      <c r="F25" s="40">
        <f>F26</f>
        <v>0</v>
      </c>
      <c r="G25" s="51">
        <f t="shared" si="1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1">
        <f t="shared" si="1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40">
        <f>E28+E29+E30</f>
        <v>0</v>
      </c>
      <c r="F27" s="40">
        <f>F28+F29+F30</f>
        <v>0</v>
      </c>
      <c r="G27" s="51">
        <f t="shared" si="1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1">
        <f t="shared" si="1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1">
        <f t="shared" si="1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1">
        <f t="shared" si="1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4">
        <f>E25+E23+E18+E27</f>
        <v>0</v>
      </c>
      <c r="F31" s="44">
        <f>F25+F23+F18+F27</f>
        <v>0</v>
      </c>
      <c r="G31" s="105">
        <f>SUM(C31:F31)</f>
        <v>0</v>
      </c>
    </row>
    <row r="32" spans="1:7" x14ac:dyDescent="0.25">
      <c r="A32" s="3"/>
      <c r="B32" s="4"/>
      <c r="C32" s="37"/>
      <c r="D32" s="37"/>
      <c r="E32" s="38"/>
      <c r="F32" s="38"/>
      <c r="G32" s="51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1">
        <f t="shared" ref="G33:G47" si="2">SUM(C33:F33)</f>
        <v>0</v>
      </c>
    </row>
    <row r="34" spans="1:7" x14ac:dyDescent="0.25">
      <c r="A34" s="2" t="s">
        <v>31</v>
      </c>
      <c r="B34" s="1" t="s">
        <v>41</v>
      </c>
      <c r="C34" s="39">
        <f>C35</f>
        <v>0</v>
      </c>
      <c r="D34" s="39">
        <v>0</v>
      </c>
      <c r="E34" s="40">
        <v>2343</v>
      </c>
      <c r="F34" s="40">
        <f>F35</f>
        <v>0</v>
      </c>
      <c r="G34" s="51">
        <f t="shared" si="2"/>
        <v>2343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2343</v>
      </c>
      <c r="F35" s="39">
        <v>0</v>
      </c>
      <c r="G35" s="51">
        <f t="shared" si="2"/>
        <v>2343</v>
      </c>
    </row>
    <row r="36" spans="1:7" x14ac:dyDescent="0.25">
      <c r="A36" s="2" t="s">
        <v>32</v>
      </c>
      <c r="B36" s="1" t="s">
        <v>42</v>
      </c>
      <c r="C36" s="39">
        <v>484</v>
      </c>
      <c r="D36" s="39">
        <v>0</v>
      </c>
      <c r="E36" s="39">
        <v>0</v>
      </c>
      <c r="F36" s="39">
        <v>0</v>
      </c>
      <c r="G36" s="51">
        <f t="shared" si="2"/>
        <v>484</v>
      </c>
    </row>
    <row r="37" spans="1:7" x14ac:dyDescent="0.25">
      <c r="A37" s="2" t="s">
        <v>33</v>
      </c>
      <c r="B37" s="1" t="s">
        <v>43</v>
      </c>
      <c r="C37" s="39">
        <v>900</v>
      </c>
      <c r="D37" s="39">
        <f>D38+D39+D40</f>
        <v>0</v>
      </c>
      <c r="E37" s="40">
        <f>E38+E39+E40</f>
        <v>0</v>
      </c>
      <c r="F37" s="40">
        <f>F38+F39+F40</f>
        <v>0</v>
      </c>
      <c r="G37" s="51">
        <f t="shared" si="2"/>
        <v>900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1">
        <f t="shared" si="2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1">
        <f t="shared" si="2"/>
        <v>0</v>
      </c>
    </row>
    <row r="40" spans="1:7" x14ac:dyDescent="0.25">
      <c r="A40" s="16" t="s">
        <v>63</v>
      </c>
      <c r="B40" s="17" t="s">
        <v>59</v>
      </c>
      <c r="C40" s="39">
        <v>900</v>
      </c>
      <c r="D40" s="39">
        <v>0</v>
      </c>
      <c r="E40" s="39">
        <v>0</v>
      </c>
      <c r="F40" s="39">
        <v>0</v>
      </c>
      <c r="G40" s="51">
        <f t="shared" si="2"/>
        <v>900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40">
        <f>E42</f>
        <v>0</v>
      </c>
      <c r="F41" s="40">
        <f>F42</f>
        <v>0</v>
      </c>
      <c r="G41" s="51">
        <f t="shared" si="2"/>
        <v>0</v>
      </c>
    </row>
    <row r="42" spans="1:7" x14ac:dyDescent="0.25">
      <c r="A42" s="16" t="s">
        <v>65</v>
      </c>
      <c r="B42" s="17" t="s">
        <v>58</v>
      </c>
      <c r="C42" s="39">
        <v>0</v>
      </c>
      <c r="D42" s="45">
        <v>0</v>
      </c>
      <c r="E42" s="39">
        <v>0</v>
      </c>
      <c r="F42" s="39">
        <v>0</v>
      </c>
      <c r="G42" s="51">
        <f t="shared" si="2"/>
        <v>0</v>
      </c>
    </row>
    <row r="43" spans="1:7" x14ac:dyDescent="0.25">
      <c r="A43" s="2" t="s">
        <v>35</v>
      </c>
      <c r="B43" s="1" t="s">
        <v>45</v>
      </c>
      <c r="C43" s="39">
        <f>C36*27%</f>
        <v>130.68</v>
      </c>
      <c r="D43" s="39">
        <v>0</v>
      </c>
      <c r="E43" s="39">
        <f>E35*27%</f>
        <v>632.61</v>
      </c>
      <c r="F43" s="39">
        <v>0</v>
      </c>
      <c r="G43" s="51">
        <f>SUM(C43:F43)</f>
        <v>763.29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1">
        <f t="shared" si="2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1">
        <f t="shared" si="2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1">
        <f t="shared" si="2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1">
        <f t="shared" si="2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1514.68</v>
      </c>
      <c r="D48" s="43">
        <f>D33+D34+D36+D37+D41+D43+D44+D45+D46+D47</f>
        <v>0</v>
      </c>
      <c r="E48" s="44">
        <f>E33+E34+E36+E37+E41+E43+E44+E45+E46+E47</f>
        <v>2975.61</v>
      </c>
      <c r="F48" s="44">
        <f>F33+F34+F36+F37+F41+F43+F44+F45+F46+F47</f>
        <v>0</v>
      </c>
      <c r="G48" s="105">
        <f>SUM(C48:F48)</f>
        <v>4490.29</v>
      </c>
    </row>
    <row r="49" spans="1:7" x14ac:dyDescent="0.25">
      <c r="A49" s="3"/>
      <c r="B49" s="4"/>
      <c r="C49" s="37"/>
      <c r="D49" s="37"/>
      <c r="E49" s="38"/>
      <c r="F49" s="38"/>
      <c r="G49" s="51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1">
        <f>SUM(C50:F50)</f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1">
        <f>SUM(C51:F51)</f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1">
        <f>SUM(C52:F52)</f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4">
        <f>SUM(E50:E52)</f>
        <v>0</v>
      </c>
      <c r="F53" s="44">
        <f>SUM(F50:F52)</f>
        <v>0</v>
      </c>
      <c r="G53" s="105">
        <f>SUM(C53:F53)</f>
        <v>0</v>
      </c>
    </row>
    <row r="54" spans="1:7" ht="15.75" thickBot="1" x14ac:dyDescent="0.3">
      <c r="A54" s="13"/>
      <c r="B54" s="14"/>
      <c r="C54" s="46"/>
      <c r="D54" s="46"/>
      <c r="E54" s="47"/>
      <c r="F54" s="47"/>
      <c r="G54" s="52"/>
    </row>
    <row r="55" spans="1:7" ht="16.5" thickBot="1" x14ac:dyDescent="0.3">
      <c r="A55" s="163" t="s">
        <v>107</v>
      </c>
      <c r="B55" s="164"/>
      <c r="C55" s="48">
        <f>C16+C31+C48+C53</f>
        <v>1514.68</v>
      </c>
      <c r="D55" s="48">
        <f>D16+D31+D48+D53</f>
        <v>0</v>
      </c>
      <c r="E55" s="49">
        <f>E16+E31+E48+E53</f>
        <v>2975.61</v>
      </c>
      <c r="F55" s="49">
        <f>F16+F31+F48+F53</f>
        <v>0</v>
      </c>
      <c r="G55" s="106">
        <f>G16+G31+G48+G53</f>
        <v>4490.29</v>
      </c>
    </row>
    <row r="56" spans="1:7" x14ac:dyDescent="0.25">
      <c r="A56" s="3"/>
      <c r="B56" s="4"/>
      <c r="C56" s="37"/>
      <c r="D56" s="37"/>
      <c r="E56" s="38"/>
      <c r="F56" s="38"/>
      <c r="G56" s="51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1">
        <f t="shared" ref="G57:G66" si="3">SUM(C57:F57)</f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1">
        <f t="shared" si="3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1">
        <f t="shared" si="3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1">
        <f t="shared" si="3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1">
        <f t="shared" si="3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8">
        <v>0</v>
      </c>
      <c r="G62" s="51">
        <f t="shared" si="3"/>
        <v>0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1">
        <f t="shared" si="3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1">
        <f t="shared" si="3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1">
        <f t="shared" si="3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1">
        <f t="shared" si="3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4">
        <f>SUM(E57:E66)</f>
        <v>0</v>
      </c>
      <c r="F67" s="44">
        <f>SUM(F57:F66)</f>
        <v>0</v>
      </c>
      <c r="G67" s="105">
        <f>SUM(C67:F67)</f>
        <v>0</v>
      </c>
    </row>
    <row r="68" spans="1:7" ht="15.75" thickBot="1" x14ac:dyDescent="0.3">
      <c r="A68" s="13"/>
      <c r="B68" s="14"/>
      <c r="C68" s="46"/>
      <c r="D68" s="46"/>
      <c r="E68" s="47"/>
      <c r="F68" s="47"/>
      <c r="G68" s="52"/>
    </row>
    <row r="69" spans="1:7" ht="16.5" thickBot="1" x14ac:dyDescent="0.3">
      <c r="A69" s="163" t="s">
        <v>94</v>
      </c>
      <c r="B69" s="164"/>
      <c r="C69" s="48">
        <f>C55+C67</f>
        <v>1514.68</v>
      </c>
      <c r="D69" s="48">
        <f>D55+D67</f>
        <v>0</v>
      </c>
      <c r="E69" s="49">
        <f>E55+E67</f>
        <v>2975.61</v>
      </c>
      <c r="F69" s="49">
        <f>F55+F67</f>
        <v>0</v>
      </c>
      <c r="G69" s="106">
        <f>G55+G67</f>
        <v>4490.29</v>
      </c>
    </row>
    <row r="70" spans="1:7" x14ac:dyDescent="0.25">
      <c r="A70" s="132" t="s">
        <v>191</v>
      </c>
    </row>
  </sheetData>
  <mergeCells count="4">
    <mergeCell ref="A2:G2"/>
    <mergeCell ref="A3:G3"/>
    <mergeCell ref="A55:B55"/>
    <mergeCell ref="A69:B6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>
      <selection activeCell="A70" sqref="A70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7" width="11.7109375" style="32" customWidth="1"/>
    <col min="8" max="8" width="12.5703125" style="32" customWidth="1"/>
  </cols>
  <sheetData>
    <row r="1" spans="1:10" x14ac:dyDescent="0.25">
      <c r="H1" s="33" t="s">
        <v>186</v>
      </c>
    </row>
    <row r="2" spans="1:10" x14ac:dyDescent="0.25">
      <c r="A2" s="162" t="s">
        <v>185</v>
      </c>
      <c r="B2" s="162"/>
      <c r="C2" s="162"/>
      <c r="D2" s="162"/>
      <c r="E2" s="162"/>
      <c r="F2" s="162"/>
      <c r="G2" s="162"/>
      <c r="H2" s="162"/>
    </row>
    <row r="3" spans="1:10" x14ac:dyDescent="0.25">
      <c r="A3" s="162" t="s">
        <v>126</v>
      </c>
      <c r="B3" s="162"/>
      <c r="C3" s="162"/>
      <c r="D3" s="162"/>
      <c r="E3" s="162"/>
      <c r="F3" s="162"/>
      <c r="G3" s="162"/>
      <c r="H3" s="162"/>
    </row>
    <row r="4" spans="1:10" ht="15.75" thickBot="1" x14ac:dyDescent="0.3">
      <c r="H4" s="34" t="s">
        <v>105</v>
      </c>
    </row>
    <row r="5" spans="1:10" ht="32.25" customHeight="1" thickBot="1" x14ac:dyDescent="0.3">
      <c r="A5" s="5" t="s">
        <v>2</v>
      </c>
      <c r="B5" s="6" t="s">
        <v>0</v>
      </c>
      <c r="C5" s="122" t="s">
        <v>135</v>
      </c>
      <c r="D5" s="122" t="s">
        <v>136</v>
      </c>
      <c r="E5" s="122" t="s">
        <v>137</v>
      </c>
      <c r="F5" s="122" t="s">
        <v>138</v>
      </c>
      <c r="G5" s="123" t="s">
        <v>174</v>
      </c>
      <c r="H5" s="126" t="s">
        <v>1</v>
      </c>
    </row>
    <row r="6" spans="1:10" x14ac:dyDescent="0.25">
      <c r="A6" s="25" t="s">
        <v>3</v>
      </c>
      <c r="B6" s="26" t="s">
        <v>4</v>
      </c>
      <c r="C6" s="54">
        <v>0</v>
      </c>
      <c r="D6" s="39">
        <v>0</v>
      </c>
      <c r="E6" s="39">
        <v>0</v>
      </c>
      <c r="F6" s="39">
        <v>0</v>
      </c>
      <c r="G6" s="39">
        <v>0</v>
      </c>
      <c r="H6" s="50">
        <f t="shared" ref="H6:H16" si="0">SUM(C6:G6)</f>
        <v>0</v>
      </c>
    </row>
    <row r="7" spans="1:10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51">
        <f t="shared" si="0"/>
        <v>0</v>
      </c>
    </row>
    <row r="8" spans="1:10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51">
        <f t="shared" si="0"/>
        <v>0</v>
      </c>
    </row>
    <row r="9" spans="1:10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1">
        <f t="shared" si="0"/>
        <v>0</v>
      </c>
    </row>
    <row r="10" spans="1:10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1">
        <f t="shared" si="0"/>
        <v>0</v>
      </c>
    </row>
    <row r="11" spans="1:10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1">
        <f t="shared" si="0"/>
        <v>0</v>
      </c>
    </row>
    <row r="12" spans="1:10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1">
        <f t="shared" si="0"/>
        <v>0</v>
      </c>
    </row>
    <row r="13" spans="1:10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1">
        <f t="shared" si="0"/>
        <v>0</v>
      </c>
    </row>
    <row r="14" spans="1:10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1">
        <f t="shared" si="0"/>
        <v>0</v>
      </c>
    </row>
    <row r="15" spans="1:10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1">
        <f t="shared" si="0"/>
        <v>0</v>
      </c>
    </row>
    <row r="16" spans="1:10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44">
        <f>SUM(G6:G11)</f>
        <v>0</v>
      </c>
      <c r="H16" s="105">
        <f t="shared" si="0"/>
        <v>0</v>
      </c>
      <c r="J16" t="s">
        <v>112</v>
      </c>
    </row>
    <row r="17" spans="1:8" x14ac:dyDescent="0.25">
      <c r="A17" s="3"/>
      <c r="B17" s="4"/>
      <c r="C17" s="37"/>
      <c r="D17" s="37"/>
      <c r="E17" s="37"/>
      <c r="F17" s="38"/>
      <c r="G17" s="38"/>
      <c r="H17" s="51"/>
    </row>
    <row r="18" spans="1:8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40">
        <f>G19+G20+G21+G22</f>
        <v>0</v>
      </c>
      <c r="H18" s="51">
        <f>SUM(C18:G18)</f>
        <v>0</v>
      </c>
    </row>
    <row r="19" spans="1:8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1">
        <f t="shared" ref="H19:H30" si="1">SUM(C19:G19)</f>
        <v>0</v>
      </c>
    </row>
    <row r="20" spans="1:8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1">
        <f t="shared" si="1"/>
        <v>0</v>
      </c>
    </row>
    <row r="21" spans="1:8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1">
        <f t="shared" si="1"/>
        <v>0</v>
      </c>
    </row>
    <row r="22" spans="1:8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1">
        <f t="shared" si="1"/>
        <v>0</v>
      </c>
    </row>
    <row r="23" spans="1:8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40">
        <f>G24</f>
        <v>0</v>
      </c>
      <c r="H23" s="51">
        <f t="shared" si="1"/>
        <v>0</v>
      </c>
    </row>
    <row r="24" spans="1:8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1">
        <f t="shared" si="1"/>
        <v>0</v>
      </c>
    </row>
    <row r="25" spans="1:8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40">
        <f>G26</f>
        <v>0</v>
      </c>
      <c r="H25" s="51">
        <f t="shared" si="1"/>
        <v>0</v>
      </c>
    </row>
    <row r="26" spans="1:8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1">
        <f t="shared" si="1"/>
        <v>0</v>
      </c>
    </row>
    <row r="27" spans="1:8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40">
        <f>G28+G29+G30</f>
        <v>0</v>
      </c>
      <c r="H27" s="51">
        <f t="shared" si="1"/>
        <v>0</v>
      </c>
    </row>
    <row r="28" spans="1:8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1">
        <f t="shared" si="1"/>
        <v>0</v>
      </c>
    </row>
    <row r="29" spans="1:8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1">
        <f t="shared" si="1"/>
        <v>0</v>
      </c>
    </row>
    <row r="30" spans="1:8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1">
        <f t="shared" si="1"/>
        <v>0</v>
      </c>
    </row>
    <row r="31" spans="1:8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44">
        <f>G25+G23+G18+G27</f>
        <v>0</v>
      </c>
      <c r="H31" s="53">
        <f>SUM(C31:G31)</f>
        <v>0</v>
      </c>
    </row>
    <row r="32" spans="1:8" x14ac:dyDescent="0.25">
      <c r="A32" s="3"/>
      <c r="B32" s="4"/>
      <c r="C32" s="37"/>
      <c r="D32" s="37"/>
      <c r="E32" s="37"/>
      <c r="F32" s="38"/>
      <c r="G32" s="38"/>
      <c r="H32" s="51"/>
    </row>
    <row r="33" spans="1:8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1">
        <f>SUM(C33:G33)</f>
        <v>0</v>
      </c>
    </row>
    <row r="34" spans="1:8" x14ac:dyDescent="0.25">
      <c r="A34" s="2" t="s">
        <v>31</v>
      </c>
      <c r="B34" s="1" t="s">
        <v>41</v>
      </c>
      <c r="C34" s="39">
        <f>C35</f>
        <v>0</v>
      </c>
      <c r="D34" s="39">
        <v>0</v>
      </c>
      <c r="E34" s="39">
        <f>E35</f>
        <v>0</v>
      </c>
      <c r="F34" s="40">
        <v>0</v>
      </c>
      <c r="G34" s="40">
        <f>G35</f>
        <v>0</v>
      </c>
      <c r="H34" s="51">
        <f t="shared" ref="H34:H47" si="2">SUM(C34:G34)</f>
        <v>0</v>
      </c>
    </row>
    <row r="35" spans="1:8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1">
        <f t="shared" si="2"/>
        <v>0</v>
      </c>
    </row>
    <row r="36" spans="1:8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1">
        <f t="shared" si="2"/>
        <v>0</v>
      </c>
    </row>
    <row r="37" spans="1:8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40">
        <v>500</v>
      </c>
      <c r="G37" s="40">
        <f>G38+G39+G40</f>
        <v>0</v>
      </c>
      <c r="H37" s="51">
        <f t="shared" si="2"/>
        <v>500</v>
      </c>
    </row>
    <row r="38" spans="1:8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1">
        <f t="shared" si="2"/>
        <v>0</v>
      </c>
    </row>
    <row r="39" spans="1:8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1">
        <f t="shared" si="2"/>
        <v>0</v>
      </c>
    </row>
    <row r="40" spans="1:8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500</v>
      </c>
      <c r="G40" s="39">
        <v>0</v>
      </c>
      <c r="H40" s="51">
        <f t="shared" si="2"/>
        <v>500</v>
      </c>
    </row>
    <row r="41" spans="1:8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40">
        <f>F42</f>
        <v>0</v>
      </c>
      <c r="G41" s="40">
        <f>G42</f>
        <v>0</v>
      </c>
      <c r="H41" s="51">
        <f t="shared" si="2"/>
        <v>0</v>
      </c>
    </row>
    <row r="42" spans="1:8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51">
        <f t="shared" si="2"/>
        <v>0</v>
      </c>
    </row>
    <row r="43" spans="1:8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1">
        <f t="shared" si="2"/>
        <v>0</v>
      </c>
    </row>
    <row r="44" spans="1:8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1">
        <f t="shared" si="2"/>
        <v>0</v>
      </c>
    </row>
    <row r="45" spans="1:8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1">
        <f t="shared" si="2"/>
        <v>0</v>
      </c>
    </row>
    <row r="46" spans="1:8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1">
        <f t="shared" si="2"/>
        <v>0</v>
      </c>
    </row>
    <row r="47" spans="1:8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1">
        <f t="shared" si="2"/>
        <v>0</v>
      </c>
    </row>
    <row r="48" spans="1:8" ht="15.75" thickBot="1" x14ac:dyDescent="0.3">
      <c r="A48" s="11" t="s">
        <v>50</v>
      </c>
      <c r="B48" s="12" t="s">
        <v>51</v>
      </c>
      <c r="C48" s="43">
        <f t="shared" ref="C48:H48" si="3">C33+C34+C36+C37+C41+C43+C44+C45+C46+C47</f>
        <v>0</v>
      </c>
      <c r="D48" s="43">
        <f t="shared" si="3"/>
        <v>0</v>
      </c>
      <c r="E48" s="43">
        <f t="shared" si="3"/>
        <v>0</v>
      </c>
      <c r="F48" s="44">
        <f t="shared" si="3"/>
        <v>500</v>
      </c>
      <c r="G48" s="44">
        <f t="shared" si="3"/>
        <v>0</v>
      </c>
      <c r="H48" s="105">
        <f t="shared" si="3"/>
        <v>500</v>
      </c>
    </row>
    <row r="49" spans="1:8" x14ac:dyDescent="0.25">
      <c r="A49" s="3"/>
      <c r="B49" s="4"/>
      <c r="C49" s="37"/>
      <c r="D49" s="37"/>
      <c r="E49" s="37"/>
      <c r="F49" s="38"/>
      <c r="G49" s="38"/>
      <c r="H49" s="51"/>
    </row>
    <row r="50" spans="1:8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1">
        <f>SUM(C50:G50)</f>
        <v>0</v>
      </c>
    </row>
    <row r="51" spans="1:8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1">
        <f>SUM(C51:G51)</f>
        <v>0</v>
      </c>
    </row>
    <row r="52" spans="1:8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1">
        <f>SUM(C52:G52)</f>
        <v>0</v>
      </c>
    </row>
    <row r="53" spans="1:8" ht="15.75" thickBot="1" x14ac:dyDescent="0.3">
      <c r="A53" s="11" t="s">
        <v>69</v>
      </c>
      <c r="B53" s="12" t="s">
        <v>70</v>
      </c>
      <c r="C53" s="43">
        <f t="shared" ref="C53:H53" si="4">SUM(C50:C52)</f>
        <v>0</v>
      </c>
      <c r="D53" s="43">
        <f t="shared" si="4"/>
        <v>0</v>
      </c>
      <c r="E53" s="43">
        <f t="shared" si="4"/>
        <v>0</v>
      </c>
      <c r="F53" s="44">
        <f t="shared" si="4"/>
        <v>0</v>
      </c>
      <c r="G53" s="44">
        <f t="shared" si="4"/>
        <v>0</v>
      </c>
      <c r="H53" s="105">
        <f t="shared" si="4"/>
        <v>0</v>
      </c>
    </row>
    <row r="54" spans="1:8" ht="15.75" thickBot="1" x14ac:dyDescent="0.3">
      <c r="A54" s="13"/>
      <c r="B54" s="14"/>
      <c r="C54" s="46"/>
      <c r="D54" s="46"/>
      <c r="E54" s="46"/>
      <c r="F54" s="47"/>
      <c r="G54" s="47"/>
      <c r="H54" s="52"/>
    </row>
    <row r="55" spans="1:8" ht="16.5" thickBot="1" x14ac:dyDescent="0.3">
      <c r="A55" s="163" t="s">
        <v>107</v>
      </c>
      <c r="B55" s="164"/>
      <c r="C55" s="48">
        <f t="shared" ref="C55:H55" si="5">C16+C31+C48+C53</f>
        <v>0</v>
      </c>
      <c r="D55" s="48">
        <f t="shared" si="5"/>
        <v>0</v>
      </c>
      <c r="E55" s="48">
        <f t="shared" si="5"/>
        <v>0</v>
      </c>
      <c r="F55" s="49">
        <f t="shared" si="5"/>
        <v>500</v>
      </c>
      <c r="G55" s="49">
        <f t="shared" si="5"/>
        <v>0</v>
      </c>
      <c r="H55" s="106">
        <f t="shared" si="5"/>
        <v>500</v>
      </c>
    </row>
    <row r="56" spans="1:8" x14ac:dyDescent="0.25">
      <c r="A56" s="3"/>
      <c r="B56" s="4"/>
      <c r="C56" s="37"/>
      <c r="D56" s="37"/>
      <c r="E56" s="37"/>
      <c r="F56" s="38"/>
      <c r="G56" s="38"/>
      <c r="H56" s="51"/>
    </row>
    <row r="57" spans="1:8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1">
        <f>SUM(C57:G57)</f>
        <v>0</v>
      </c>
    </row>
    <row r="58" spans="1:8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1">
        <f t="shared" ref="H58:H66" si="6">SUM(C58:G58)</f>
        <v>0</v>
      </c>
    </row>
    <row r="59" spans="1:8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1">
        <f t="shared" si="6"/>
        <v>0</v>
      </c>
    </row>
    <row r="60" spans="1:8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1">
        <f t="shared" si="6"/>
        <v>0</v>
      </c>
    </row>
    <row r="61" spans="1:8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1">
        <f t="shared" si="6"/>
        <v>0</v>
      </c>
    </row>
    <row r="62" spans="1:8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38">
        <v>0</v>
      </c>
      <c r="H62" s="51">
        <f t="shared" si="6"/>
        <v>0</v>
      </c>
    </row>
    <row r="63" spans="1:8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1">
        <f t="shared" si="6"/>
        <v>0</v>
      </c>
    </row>
    <row r="64" spans="1:8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1">
        <f t="shared" si="6"/>
        <v>0</v>
      </c>
    </row>
    <row r="65" spans="1:8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1">
        <f t="shared" si="6"/>
        <v>0</v>
      </c>
    </row>
    <row r="66" spans="1:8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1">
        <f t="shared" si="6"/>
        <v>0</v>
      </c>
    </row>
    <row r="67" spans="1:8" ht="15.75" thickBot="1" x14ac:dyDescent="0.3">
      <c r="A67" s="11" t="s">
        <v>92</v>
      </c>
      <c r="B67" s="12" t="s">
        <v>93</v>
      </c>
      <c r="C67" s="43">
        <f t="shared" ref="C67:H67" si="7">SUM(C57:C66)</f>
        <v>0</v>
      </c>
      <c r="D67" s="43">
        <f t="shared" si="7"/>
        <v>0</v>
      </c>
      <c r="E67" s="43">
        <f t="shared" si="7"/>
        <v>0</v>
      </c>
      <c r="F67" s="44">
        <f t="shared" si="7"/>
        <v>0</v>
      </c>
      <c r="G67" s="44">
        <f t="shared" si="7"/>
        <v>0</v>
      </c>
      <c r="H67" s="105">
        <f t="shared" si="7"/>
        <v>0</v>
      </c>
    </row>
    <row r="68" spans="1:8" ht="15.75" thickBot="1" x14ac:dyDescent="0.3">
      <c r="A68" s="13"/>
      <c r="B68" s="14"/>
      <c r="C68" s="46"/>
      <c r="D68" s="46"/>
      <c r="E68" s="46"/>
      <c r="F68" s="47"/>
      <c r="G68" s="47"/>
      <c r="H68" s="52"/>
    </row>
    <row r="69" spans="1:8" ht="16.5" thickBot="1" x14ac:dyDescent="0.3">
      <c r="A69" s="163" t="s">
        <v>94</v>
      </c>
      <c r="B69" s="164"/>
      <c r="C69" s="48">
        <f t="shared" ref="C69:H69" si="8">C55+C67</f>
        <v>0</v>
      </c>
      <c r="D69" s="48">
        <f t="shared" si="8"/>
        <v>0</v>
      </c>
      <c r="E69" s="48">
        <f t="shared" si="8"/>
        <v>0</v>
      </c>
      <c r="F69" s="49">
        <f t="shared" si="8"/>
        <v>500</v>
      </c>
      <c r="G69" s="49">
        <f t="shared" si="8"/>
        <v>0</v>
      </c>
      <c r="H69" s="106">
        <f t="shared" si="8"/>
        <v>500</v>
      </c>
    </row>
    <row r="70" spans="1:8" x14ac:dyDescent="0.25">
      <c r="A70" s="132" t="s">
        <v>191</v>
      </c>
    </row>
  </sheetData>
  <mergeCells count="4">
    <mergeCell ref="A2:H2"/>
    <mergeCell ref="A3:H3"/>
    <mergeCell ref="A55:B55"/>
    <mergeCell ref="A69:B6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C73" sqref="C73"/>
    </sheetView>
  </sheetViews>
  <sheetFormatPr defaultRowHeight="15" x14ac:dyDescent="0.25"/>
  <cols>
    <col min="1" max="1" width="9.85546875" customWidth="1"/>
    <col min="2" max="2" width="44.140625" customWidth="1"/>
    <col min="3" max="3" width="13.85546875" customWidth="1"/>
    <col min="4" max="4" width="11.7109375" customWidth="1"/>
    <col min="5" max="5" width="11" customWidth="1"/>
    <col min="6" max="6" width="11.7109375" customWidth="1"/>
    <col min="7" max="7" width="10.5703125" customWidth="1"/>
  </cols>
  <sheetData>
    <row r="1" spans="1:9" x14ac:dyDescent="0.25">
      <c r="G1" s="22" t="s">
        <v>158</v>
      </c>
    </row>
    <row r="2" spans="1:9" x14ac:dyDescent="0.25">
      <c r="A2" s="162" t="s">
        <v>184</v>
      </c>
      <c r="B2" s="162"/>
      <c r="C2" s="162"/>
      <c r="D2" s="162"/>
      <c r="E2" s="162"/>
      <c r="F2" s="162"/>
      <c r="G2" s="162"/>
    </row>
    <row r="3" spans="1:9" x14ac:dyDescent="0.25">
      <c r="A3" s="162" t="s">
        <v>127</v>
      </c>
      <c r="B3" s="162"/>
      <c r="C3" s="162"/>
      <c r="D3" s="162"/>
      <c r="E3" s="162"/>
      <c r="F3" s="162"/>
      <c r="G3" s="162"/>
    </row>
    <row r="4" spans="1:9" ht="15.75" thickBot="1" x14ac:dyDescent="0.3">
      <c r="G4" s="21" t="s">
        <v>105</v>
      </c>
    </row>
    <row r="5" spans="1:9" ht="32.25" customHeight="1" thickBot="1" x14ac:dyDescent="0.3">
      <c r="A5" s="5" t="s">
        <v>2</v>
      </c>
      <c r="B5" s="6" t="s">
        <v>0</v>
      </c>
      <c r="C5" s="7" t="s">
        <v>125</v>
      </c>
      <c r="D5" s="7" t="s">
        <v>124</v>
      </c>
      <c r="E5" s="7" t="s">
        <v>122</v>
      </c>
      <c r="F5" s="7" t="s">
        <v>123</v>
      </c>
      <c r="G5" s="8" t="s">
        <v>1</v>
      </c>
    </row>
    <row r="6" spans="1:9" x14ac:dyDescent="0.25">
      <c r="A6" s="3" t="s">
        <v>3</v>
      </c>
      <c r="B6" s="4" t="s">
        <v>4</v>
      </c>
      <c r="C6" s="4">
        <v>0</v>
      </c>
      <c r="D6" s="1">
        <v>0</v>
      </c>
      <c r="E6" s="1">
        <v>0</v>
      </c>
      <c r="F6" s="1">
        <v>0</v>
      </c>
      <c r="G6" s="120">
        <f>SUM(C6:F6)</f>
        <v>0</v>
      </c>
    </row>
    <row r="7" spans="1:9" x14ac:dyDescent="0.25">
      <c r="A7" s="2" t="s">
        <v>5</v>
      </c>
      <c r="B7" s="1" t="s">
        <v>109</v>
      </c>
      <c r="C7" s="1">
        <v>0</v>
      </c>
      <c r="D7" s="1">
        <v>0</v>
      </c>
      <c r="E7" s="1">
        <v>0</v>
      </c>
      <c r="F7" s="1">
        <v>0</v>
      </c>
      <c r="G7" s="130">
        <f t="shared" ref="G7:G69" si="0">SUM(C7:F7)</f>
        <v>0</v>
      </c>
    </row>
    <row r="8" spans="1:9" x14ac:dyDescent="0.25">
      <c r="A8" s="2" t="s">
        <v>7</v>
      </c>
      <c r="B8" s="1" t="s">
        <v>8</v>
      </c>
      <c r="C8" s="1">
        <v>0</v>
      </c>
      <c r="D8" s="1">
        <v>0</v>
      </c>
      <c r="E8" s="1">
        <v>0</v>
      </c>
      <c r="F8" s="1">
        <v>0</v>
      </c>
      <c r="G8" s="130">
        <f t="shared" si="0"/>
        <v>0</v>
      </c>
    </row>
    <row r="9" spans="1:9" x14ac:dyDescent="0.25">
      <c r="A9" s="2" t="s">
        <v>9</v>
      </c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30">
        <f t="shared" si="0"/>
        <v>0</v>
      </c>
    </row>
    <row r="10" spans="1:9" x14ac:dyDescent="0.25">
      <c r="A10" s="2" t="s">
        <v>11</v>
      </c>
      <c r="B10" s="1" t="s">
        <v>12</v>
      </c>
      <c r="C10" s="1">
        <v>0</v>
      </c>
      <c r="D10" s="1">
        <v>0</v>
      </c>
      <c r="E10" s="1">
        <v>0</v>
      </c>
      <c r="F10" s="1">
        <v>0</v>
      </c>
      <c r="G10" s="130">
        <f t="shared" si="0"/>
        <v>0</v>
      </c>
    </row>
    <row r="11" spans="1:9" x14ac:dyDescent="0.25">
      <c r="A11" s="9" t="s">
        <v>13</v>
      </c>
      <c r="B11" s="10" t="s">
        <v>14</v>
      </c>
      <c r="C11" s="1">
        <v>0</v>
      </c>
      <c r="D11" s="1">
        <v>0</v>
      </c>
      <c r="E11" s="1">
        <v>0</v>
      </c>
      <c r="F11" s="1">
        <v>0</v>
      </c>
      <c r="G11" s="130">
        <f>SUM(C11:F11)</f>
        <v>0</v>
      </c>
    </row>
    <row r="12" spans="1:9" x14ac:dyDescent="0.25">
      <c r="A12" s="68" t="s">
        <v>166</v>
      </c>
      <c r="B12" s="69" t="s">
        <v>167</v>
      </c>
      <c r="C12" s="1">
        <v>0</v>
      </c>
      <c r="D12" s="1">
        <v>0</v>
      </c>
      <c r="E12" s="1">
        <v>0</v>
      </c>
      <c r="F12" s="1">
        <v>0</v>
      </c>
      <c r="G12" s="130">
        <f>SUM(C12:F12)</f>
        <v>0</v>
      </c>
    </row>
    <row r="13" spans="1:9" x14ac:dyDescent="0.25">
      <c r="A13" s="68" t="s">
        <v>168</v>
      </c>
      <c r="B13" s="69" t="s">
        <v>172</v>
      </c>
      <c r="C13" s="1">
        <v>0</v>
      </c>
      <c r="D13" s="1">
        <v>0</v>
      </c>
      <c r="E13" s="1">
        <v>0</v>
      </c>
      <c r="F13" s="1">
        <v>0</v>
      </c>
      <c r="G13" s="130">
        <f>SUM(C13:F13)</f>
        <v>0</v>
      </c>
    </row>
    <row r="14" spans="1:9" x14ac:dyDescent="0.25">
      <c r="A14" s="68" t="s">
        <v>169</v>
      </c>
      <c r="B14" s="69" t="s">
        <v>173</v>
      </c>
      <c r="C14" s="1">
        <v>0</v>
      </c>
      <c r="D14" s="1">
        <v>0</v>
      </c>
      <c r="E14" s="1">
        <v>0</v>
      </c>
      <c r="F14" s="1">
        <v>0</v>
      </c>
      <c r="G14" s="130">
        <f>SUM(C14:F14)</f>
        <v>0</v>
      </c>
    </row>
    <row r="15" spans="1:9" ht="15.75" thickBot="1" x14ac:dyDescent="0.3">
      <c r="A15" s="102" t="s">
        <v>170</v>
      </c>
      <c r="B15" s="103" t="s">
        <v>171</v>
      </c>
      <c r="C15" s="1">
        <v>0</v>
      </c>
      <c r="D15" s="1">
        <v>0</v>
      </c>
      <c r="E15" s="1">
        <v>0</v>
      </c>
      <c r="F15" s="1">
        <v>0</v>
      </c>
      <c r="G15" s="130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12">
        <f>SUM(C6:C11)</f>
        <v>0</v>
      </c>
      <c r="D16" s="12">
        <f>SUM(D6:D11)</f>
        <v>0</v>
      </c>
      <c r="E16" s="12">
        <f>SUM(E6:E11)</f>
        <v>0</v>
      </c>
      <c r="F16" s="28">
        <f>SUM(F6:F11)</f>
        <v>0</v>
      </c>
      <c r="G16" s="131">
        <f t="shared" si="0"/>
        <v>0</v>
      </c>
      <c r="I16" t="s">
        <v>112</v>
      </c>
    </row>
    <row r="17" spans="1:7" x14ac:dyDescent="0.25">
      <c r="A17" s="3"/>
      <c r="B17" s="4"/>
      <c r="C17" s="4"/>
      <c r="D17" s="4"/>
      <c r="E17" s="4"/>
      <c r="F17" s="23"/>
      <c r="G17" s="130"/>
    </row>
    <row r="18" spans="1:7" x14ac:dyDescent="0.25">
      <c r="A18" s="2" t="s">
        <v>17</v>
      </c>
      <c r="B18" s="1" t="s">
        <v>18</v>
      </c>
      <c r="C18" s="1">
        <f>C19+C20+C21+C22</f>
        <v>0</v>
      </c>
      <c r="D18" s="1">
        <f>D19+D20+D21+D22</f>
        <v>0</v>
      </c>
      <c r="E18" s="1">
        <f>E19+E20+E21+E22</f>
        <v>0</v>
      </c>
      <c r="F18" s="31">
        <f>F19+F20+F21+F22</f>
        <v>0</v>
      </c>
      <c r="G18" s="130">
        <f t="shared" si="0"/>
        <v>0</v>
      </c>
    </row>
    <row r="19" spans="1:7" x14ac:dyDescent="0.25">
      <c r="A19" s="16" t="s">
        <v>96</v>
      </c>
      <c r="B19" s="17" t="s">
        <v>111</v>
      </c>
      <c r="C19" s="1">
        <v>0</v>
      </c>
      <c r="D19" s="1">
        <v>0</v>
      </c>
      <c r="E19" s="1">
        <v>0</v>
      </c>
      <c r="F19" s="1">
        <v>0</v>
      </c>
      <c r="G19" s="130">
        <f t="shared" si="0"/>
        <v>0</v>
      </c>
    </row>
    <row r="20" spans="1:7" x14ac:dyDescent="0.25">
      <c r="A20" s="16" t="s">
        <v>97</v>
      </c>
      <c r="B20" s="17" t="s">
        <v>24</v>
      </c>
      <c r="C20" s="1">
        <v>0</v>
      </c>
      <c r="D20" s="1">
        <v>0</v>
      </c>
      <c r="E20" s="1">
        <v>0</v>
      </c>
      <c r="F20" s="1">
        <v>0</v>
      </c>
      <c r="G20" s="130">
        <f t="shared" si="0"/>
        <v>0</v>
      </c>
    </row>
    <row r="21" spans="1:7" x14ac:dyDescent="0.25">
      <c r="A21" s="16" t="s">
        <v>98</v>
      </c>
      <c r="B21" s="17" t="s">
        <v>23</v>
      </c>
      <c r="C21" s="1">
        <v>0</v>
      </c>
      <c r="D21" s="1">
        <v>0</v>
      </c>
      <c r="E21" s="1">
        <v>0</v>
      </c>
      <c r="F21" s="1">
        <v>0</v>
      </c>
      <c r="G21" s="130">
        <f t="shared" si="0"/>
        <v>0</v>
      </c>
    </row>
    <row r="22" spans="1:7" x14ac:dyDescent="0.25">
      <c r="A22" s="16" t="s">
        <v>99</v>
      </c>
      <c r="B22" s="17" t="s">
        <v>22</v>
      </c>
      <c r="C22" s="1">
        <v>0</v>
      </c>
      <c r="D22" s="1">
        <v>0</v>
      </c>
      <c r="E22" s="1">
        <v>0</v>
      </c>
      <c r="F22" s="1">
        <v>0</v>
      </c>
      <c r="G22" s="130">
        <f t="shared" si="0"/>
        <v>0</v>
      </c>
    </row>
    <row r="23" spans="1:7" x14ac:dyDescent="0.25">
      <c r="A23" s="2" t="s">
        <v>19</v>
      </c>
      <c r="B23" s="1" t="s">
        <v>20</v>
      </c>
      <c r="C23" s="1">
        <f>C24</f>
        <v>0</v>
      </c>
      <c r="D23" s="1">
        <f>D24</f>
        <v>0</v>
      </c>
      <c r="E23" s="1">
        <f>E24</f>
        <v>0</v>
      </c>
      <c r="F23" s="31">
        <f>F24</f>
        <v>0</v>
      </c>
      <c r="G23" s="130">
        <f t="shared" si="0"/>
        <v>0</v>
      </c>
    </row>
    <row r="24" spans="1:7" x14ac:dyDescent="0.25">
      <c r="A24" s="16" t="s">
        <v>100</v>
      </c>
      <c r="B24" s="17" t="s">
        <v>21</v>
      </c>
      <c r="C24" s="1">
        <v>0</v>
      </c>
      <c r="D24" s="1">
        <v>0</v>
      </c>
      <c r="E24" s="1">
        <v>0</v>
      </c>
      <c r="F24" s="1">
        <v>0</v>
      </c>
      <c r="G24" s="130">
        <f t="shared" si="0"/>
        <v>0</v>
      </c>
    </row>
    <row r="25" spans="1:7" x14ac:dyDescent="0.25">
      <c r="A25" s="2" t="s">
        <v>25</v>
      </c>
      <c r="B25" s="1" t="s">
        <v>26</v>
      </c>
      <c r="C25" s="1">
        <f>C26</f>
        <v>0</v>
      </c>
      <c r="D25" s="1">
        <f>D26</f>
        <v>0</v>
      </c>
      <c r="E25" s="1">
        <f>E26</f>
        <v>0</v>
      </c>
      <c r="F25" s="31">
        <f>F26</f>
        <v>0</v>
      </c>
      <c r="G25" s="130">
        <f t="shared" si="0"/>
        <v>0</v>
      </c>
    </row>
    <row r="26" spans="1:7" x14ac:dyDescent="0.25">
      <c r="A26" s="16" t="s">
        <v>101</v>
      </c>
      <c r="B26" s="17" t="s">
        <v>27</v>
      </c>
      <c r="C26" s="1">
        <v>0</v>
      </c>
      <c r="D26" s="1">
        <v>0</v>
      </c>
      <c r="E26" s="1">
        <v>0</v>
      </c>
      <c r="F26" s="1">
        <v>0</v>
      </c>
      <c r="G26" s="130">
        <f t="shared" si="0"/>
        <v>0</v>
      </c>
    </row>
    <row r="27" spans="1:7" x14ac:dyDescent="0.25">
      <c r="A27" s="2" t="s">
        <v>52</v>
      </c>
      <c r="B27" s="1" t="s">
        <v>53</v>
      </c>
      <c r="C27" s="1">
        <f>C28+C29+C30</f>
        <v>0</v>
      </c>
      <c r="D27" s="1">
        <f>D28+D29+D30</f>
        <v>0</v>
      </c>
      <c r="E27" s="1">
        <f>E28+E29+E30</f>
        <v>0</v>
      </c>
      <c r="F27" s="31">
        <f>F28+F29+F30</f>
        <v>0</v>
      </c>
      <c r="G27" s="130">
        <f t="shared" si="0"/>
        <v>0</v>
      </c>
    </row>
    <row r="28" spans="1:7" x14ac:dyDescent="0.25">
      <c r="A28" s="16" t="s">
        <v>102</v>
      </c>
      <c r="B28" s="17" t="s">
        <v>54</v>
      </c>
      <c r="C28" s="1">
        <v>0</v>
      </c>
      <c r="D28" s="1">
        <v>0</v>
      </c>
      <c r="E28" s="1">
        <v>0</v>
      </c>
      <c r="F28" s="1">
        <v>0</v>
      </c>
      <c r="G28" s="130">
        <f t="shared" si="0"/>
        <v>0</v>
      </c>
    </row>
    <row r="29" spans="1:7" x14ac:dyDescent="0.25">
      <c r="A29" s="16" t="s">
        <v>103</v>
      </c>
      <c r="B29" s="17" t="s">
        <v>55</v>
      </c>
      <c r="C29" s="1">
        <v>0</v>
      </c>
      <c r="D29" s="1">
        <v>0</v>
      </c>
      <c r="E29" s="1">
        <v>0</v>
      </c>
      <c r="F29" s="1">
        <v>0</v>
      </c>
      <c r="G29" s="130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1">
        <v>0</v>
      </c>
      <c r="D30" s="1">
        <v>0</v>
      </c>
      <c r="E30" s="1">
        <v>0</v>
      </c>
      <c r="F30" s="1">
        <v>0</v>
      </c>
      <c r="G30" s="129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12">
        <f>C25+C23+C18+C27</f>
        <v>0</v>
      </c>
      <c r="D31" s="12">
        <f>D25+D23+D18+D27</f>
        <v>0</v>
      </c>
      <c r="E31" s="12">
        <f>E25+E23+E18+E27</f>
        <v>0</v>
      </c>
      <c r="F31" s="28">
        <f>F25+F23+F18+F27</f>
        <v>0</v>
      </c>
      <c r="G31" s="131">
        <f t="shared" si="0"/>
        <v>0</v>
      </c>
    </row>
    <row r="32" spans="1:7" x14ac:dyDescent="0.25">
      <c r="A32" s="3"/>
      <c r="B32" s="4"/>
      <c r="C32" s="4"/>
      <c r="D32" s="4"/>
      <c r="E32" s="4"/>
      <c r="F32" s="23"/>
      <c r="G32" s="130"/>
    </row>
    <row r="33" spans="1:7" x14ac:dyDescent="0.25">
      <c r="A33" s="2" t="s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30">
        <f t="shared" si="0"/>
        <v>0</v>
      </c>
    </row>
    <row r="34" spans="1:7" x14ac:dyDescent="0.25">
      <c r="A34" s="2" t="s">
        <v>31</v>
      </c>
      <c r="B34" s="1" t="s">
        <v>41</v>
      </c>
      <c r="C34" s="1">
        <f>C35</f>
        <v>0</v>
      </c>
      <c r="D34" s="1">
        <f>D35</f>
        <v>0</v>
      </c>
      <c r="E34" s="1">
        <f>E35</f>
        <v>0</v>
      </c>
      <c r="F34" s="31">
        <f>F35</f>
        <v>0</v>
      </c>
      <c r="G34" s="130">
        <f t="shared" si="0"/>
        <v>0</v>
      </c>
    </row>
    <row r="35" spans="1:7" x14ac:dyDescent="0.25">
      <c r="A35" s="16" t="s">
        <v>64</v>
      </c>
      <c r="B35" s="17" t="s">
        <v>57</v>
      </c>
      <c r="C35" s="1">
        <v>0</v>
      </c>
      <c r="D35" s="1">
        <v>0</v>
      </c>
      <c r="E35" s="1">
        <v>0</v>
      </c>
      <c r="F35" s="1">
        <v>0</v>
      </c>
      <c r="G35" s="130">
        <f t="shared" si="0"/>
        <v>0</v>
      </c>
    </row>
    <row r="36" spans="1:7" x14ac:dyDescent="0.25">
      <c r="A36" s="2" t="s">
        <v>32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30">
        <f t="shared" si="0"/>
        <v>0</v>
      </c>
    </row>
    <row r="37" spans="1:7" ht="14.25" customHeight="1" x14ac:dyDescent="0.25">
      <c r="A37" s="2" t="s">
        <v>33</v>
      </c>
      <c r="B37" s="1" t="s">
        <v>43</v>
      </c>
      <c r="C37" s="1">
        <f>C38+C39+C40</f>
        <v>0</v>
      </c>
      <c r="D37" s="1">
        <f>D38+D39+D40</f>
        <v>0</v>
      </c>
      <c r="E37" s="1">
        <f>E38+E39+E40</f>
        <v>0</v>
      </c>
      <c r="F37" s="31">
        <f>F38+F39+F40</f>
        <v>0</v>
      </c>
      <c r="G37" s="130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1">
        <v>0</v>
      </c>
      <c r="D38" s="1">
        <v>0</v>
      </c>
      <c r="E38" s="1">
        <v>0</v>
      </c>
      <c r="F38" s="1">
        <v>0</v>
      </c>
      <c r="G38" s="130">
        <f t="shared" si="0"/>
        <v>0</v>
      </c>
    </row>
    <row r="39" spans="1:7" x14ac:dyDescent="0.25">
      <c r="A39" s="16" t="s">
        <v>62</v>
      </c>
      <c r="B39" s="17" t="s">
        <v>60</v>
      </c>
      <c r="C39" s="1">
        <v>0</v>
      </c>
      <c r="D39" s="1">
        <v>0</v>
      </c>
      <c r="E39" s="1">
        <v>0</v>
      </c>
      <c r="F39" s="1">
        <v>0</v>
      </c>
      <c r="G39" s="130">
        <f t="shared" si="0"/>
        <v>0</v>
      </c>
    </row>
    <row r="40" spans="1:7" x14ac:dyDescent="0.25">
      <c r="A40" s="16" t="s">
        <v>63</v>
      </c>
      <c r="B40" s="17" t="s">
        <v>59</v>
      </c>
      <c r="C40" s="1">
        <v>0</v>
      </c>
      <c r="D40" s="1">
        <v>0</v>
      </c>
      <c r="E40" s="1">
        <v>0</v>
      </c>
      <c r="F40" s="1">
        <v>0</v>
      </c>
      <c r="G40" s="130">
        <f t="shared" si="0"/>
        <v>0</v>
      </c>
    </row>
    <row r="41" spans="1:7" x14ac:dyDescent="0.25">
      <c r="A41" s="2" t="s">
        <v>34</v>
      </c>
      <c r="B41" s="1" t="s">
        <v>44</v>
      </c>
      <c r="C41" s="1">
        <f>C42</f>
        <v>0</v>
      </c>
      <c r="D41" s="1">
        <f>D42</f>
        <v>0</v>
      </c>
      <c r="E41" s="1">
        <f>E42</f>
        <v>0</v>
      </c>
      <c r="F41" s="31">
        <f>F42</f>
        <v>0</v>
      </c>
      <c r="G41" s="130">
        <f t="shared" si="0"/>
        <v>0</v>
      </c>
    </row>
    <row r="42" spans="1:7" x14ac:dyDescent="0.25">
      <c r="A42" s="16" t="s">
        <v>65</v>
      </c>
      <c r="B42" s="17" t="s">
        <v>58</v>
      </c>
      <c r="C42" s="1">
        <v>0</v>
      </c>
      <c r="D42" s="1">
        <v>0</v>
      </c>
      <c r="E42" s="1">
        <v>0</v>
      </c>
      <c r="F42" s="1">
        <v>0</v>
      </c>
      <c r="G42" s="130">
        <f t="shared" si="0"/>
        <v>0</v>
      </c>
    </row>
    <row r="43" spans="1:7" x14ac:dyDescent="0.25">
      <c r="A43" s="2" t="s">
        <v>35</v>
      </c>
      <c r="B43" s="1" t="s">
        <v>45</v>
      </c>
      <c r="C43" s="1">
        <v>0</v>
      </c>
      <c r="D43" s="1">
        <v>0</v>
      </c>
      <c r="E43" s="1">
        <v>0</v>
      </c>
      <c r="F43" s="1">
        <v>0</v>
      </c>
      <c r="G43" s="130">
        <f t="shared" si="0"/>
        <v>0</v>
      </c>
    </row>
    <row r="44" spans="1:7" x14ac:dyDescent="0.25">
      <c r="A44" s="2" t="s">
        <v>36</v>
      </c>
      <c r="B44" s="1" t="s">
        <v>46</v>
      </c>
      <c r="C44" s="1">
        <v>0</v>
      </c>
      <c r="D44" s="1">
        <v>0</v>
      </c>
      <c r="E44" s="1">
        <v>0</v>
      </c>
      <c r="F44" s="1">
        <v>0</v>
      </c>
      <c r="G44" s="130">
        <f t="shared" si="0"/>
        <v>0</v>
      </c>
    </row>
    <row r="45" spans="1:7" x14ac:dyDescent="0.25">
      <c r="A45" s="2" t="s">
        <v>37</v>
      </c>
      <c r="B45" s="1" t="s">
        <v>47</v>
      </c>
      <c r="C45" s="1">
        <v>0</v>
      </c>
      <c r="D45" s="1">
        <v>0</v>
      </c>
      <c r="E45" s="1">
        <v>0</v>
      </c>
      <c r="F45" s="1">
        <v>0</v>
      </c>
      <c r="G45" s="130">
        <f t="shared" si="0"/>
        <v>0</v>
      </c>
    </row>
    <row r="46" spans="1:7" x14ac:dyDescent="0.25">
      <c r="A46" s="2" t="s">
        <v>38</v>
      </c>
      <c r="B46" s="1" t="s">
        <v>48</v>
      </c>
      <c r="C46" s="1">
        <v>0</v>
      </c>
      <c r="D46" s="1">
        <v>0</v>
      </c>
      <c r="E46" s="1">
        <v>0</v>
      </c>
      <c r="F46" s="1">
        <v>0</v>
      </c>
      <c r="G46" s="130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1">
        <v>0</v>
      </c>
      <c r="D47" s="1">
        <v>0</v>
      </c>
      <c r="E47" s="1">
        <v>0</v>
      </c>
      <c r="F47" s="1">
        <v>0</v>
      </c>
      <c r="G47" s="129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12">
        <f>C33+C34+C36+C37+C41+C43+C44+C45+C46+C47</f>
        <v>0</v>
      </c>
      <c r="D48" s="12">
        <f>D33+D34+D36+D37+D41+D43+D44+D45+D46+D47</f>
        <v>0</v>
      </c>
      <c r="E48" s="12">
        <f>E33+E34+E36+E37+E41+E43+E44+E45+E46+E47</f>
        <v>0</v>
      </c>
      <c r="F48" s="28">
        <f>F33+F34+F36+F37+F41+F43+F44+F45+F46+F47</f>
        <v>0</v>
      </c>
      <c r="G48" s="131">
        <f t="shared" si="0"/>
        <v>0</v>
      </c>
    </row>
    <row r="49" spans="1:7" x14ac:dyDescent="0.25">
      <c r="A49" s="3"/>
      <c r="B49" s="4"/>
      <c r="C49" s="4"/>
      <c r="D49" s="4"/>
      <c r="E49" s="4"/>
      <c r="F49" s="23"/>
      <c r="G49" s="130"/>
    </row>
    <row r="50" spans="1:7" x14ac:dyDescent="0.25">
      <c r="A50" s="2" t="s">
        <v>66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30">
        <f t="shared" si="0"/>
        <v>0</v>
      </c>
    </row>
    <row r="51" spans="1:7" x14ac:dyDescent="0.25">
      <c r="A51" s="2" t="s">
        <v>67</v>
      </c>
      <c r="B51" s="1" t="s">
        <v>110</v>
      </c>
      <c r="C51" s="1">
        <v>0</v>
      </c>
      <c r="D51" s="1">
        <v>0</v>
      </c>
      <c r="E51" s="1">
        <v>0</v>
      </c>
      <c r="F51" s="1">
        <v>0</v>
      </c>
      <c r="G51" s="130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1">
        <v>0</v>
      </c>
      <c r="D52" s="1">
        <v>0</v>
      </c>
      <c r="E52" s="1">
        <v>0</v>
      </c>
      <c r="F52" s="1">
        <v>0</v>
      </c>
      <c r="G52" s="129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12">
        <f>SUM(C50:C52)</f>
        <v>0</v>
      </c>
      <c r="D53" s="12">
        <f>SUM(D50:D52)</f>
        <v>0</v>
      </c>
      <c r="E53" s="12">
        <f>SUM(E50:E52)</f>
        <v>0</v>
      </c>
      <c r="F53" s="28">
        <f>SUM(F50:F52)</f>
        <v>0</v>
      </c>
      <c r="G53" s="131">
        <f t="shared" si="0"/>
        <v>0</v>
      </c>
    </row>
    <row r="54" spans="1:7" ht="15.75" thickBot="1" x14ac:dyDescent="0.3">
      <c r="A54" s="13"/>
      <c r="B54" s="14"/>
      <c r="C54" s="14"/>
      <c r="D54" s="14"/>
      <c r="E54" s="14"/>
      <c r="F54" s="24"/>
      <c r="G54" s="129"/>
    </row>
    <row r="55" spans="1:7" ht="16.5" thickBot="1" x14ac:dyDescent="0.3">
      <c r="A55" s="163" t="s">
        <v>107</v>
      </c>
      <c r="B55" s="164"/>
      <c r="C55" s="15">
        <f>C16+C31+C48+C53</f>
        <v>0</v>
      </c>
      <c r="D55" s="15">
        <f>D16+D31+D48+D53</f>
        <v>0</v>
      </c>
      <c r="E55" s="15">
        <f>E16+E31+E48+E53</f>
        <v>0</v>
      </c>
      <c r="F55" s="29">
        <f>F16+F31+F48+F53</f>
        <v>0</v>
      </c>
      <c r="G55" s="131">
        <f t="shared" si="0"/>
        <v>0</v>
      </c>
    </row>
    <row r="56" spans="1:7" x14ac:dyDescent="0.25">
      <c r="A56" s="3"/>
      <c r="B56" s="4"/>
      <c r="C56" s="4"/>
      <c r="D56" s="4"/>
      <c r="E56" s="4"/>
      <c r="F56" s="23"/>
      <c r="G56" s="130"/>
    </row>
    <row r="57" spans="1:7" x14ac:dyDescent="0.25">
      <c r="A57" s="2" t="s">
        <v>73</v>
      </c>
      <c r="B57" s="1" t="s">
        <v>84</v>
      </c>
      <c r="C57" s="1">
        <v>0</v>
      </c>
      <c r="D57" s="1">
        <v>0</v>
      </c>
      <c r="E57" s="1">
        <v>0</v>
      </c>
      <c r="F57" s="1">
        <v>0</v>
      </c>
      <c r="G57" s="130">
        <f t="shared" si="0"/>
        <v>0</v>
      </c>
    </row>
    <row r="58" spans="1:7" x14ac:dyDescent="0.25">
      <c r="A58" s="2" t="s">
        <v>74</v>
      </c>
      <c r="B58" s="1" t="s">
        <v>85</v>
      </c>
      <c r="C58" s="1">
        <v>0</v>
      </c>
      <c r="D58" s="1">
        <v>0</v>
      </c>
      <c r="E58" s="1">
        <v>0</v>
      </c>
      <c r="F58" s="1">
        <v>0</v>
      </c>
      <c r="G58" s="130">
        <f t="shared" si="0"/>
        <v>0</v>
      </c>
    </row>
    <row r="59" spans="1:7" x14ac:dyDescent="0.25">
      <c r="A59" s="2" t="s">
        <v>75</v>
      </c>
      <c r="B59" s="1" t="s">
        <v>86</v>
      </c>
      <c r="C59" s="1">
        <v>0</v>
      </c>
      <c r="D59" s="1">
        <v>0</v>
      </c>
      <c r="E59" s="1">
        <v>0</v>
      </c>
      <c r="F59" s="1">
        <v>0</v>
      </c>
      <c r="G59" s="130">
        <f t="shared" si="0"/>
        <v>0</v>
      </c>
    </row>
    <row r="60" spans="1:7" x14ac:dyDescent="0.25">
      <c r="A60" s="2" t="s">
        <v>76</v>
      </c>
      <c r="B60" s="1" t="s">
        <v>87</v>
      </c>
      <c r="C60" s="1">
        <v>0</v>
      </c>
      <c r="D60" s="1">
        <v>0</v>
      </c>
      <c r="E60" s="1">
        <v>0</v>
      </c>
      <c r="F60" s="1">
        <v>0</v>
      </c>
      <c r="G60" s="130">
        <f t="shared" si="0"/>
        <v>0</v>
      </c>
    </row>
    <row r="61" spans="1:7" x14ac:dyDescent="0.25">
      <c r="A61" s="2" t="s">
        <v>77</v>
      </c>
      <c r="B61" s="1" t="s">
        <v>88</v>
      </c>
      <c r="C61" s="1">
        <v>0</v>
      </c>
      <c r="D61" s="1">
        <v>0</v>
      </c>
      <c r="E61" s="1">
        <v>0</v>
      </c>
      <c r="F61" s="1">
        <v>0</v>
      </c>
      <c r="G61" s="130">
        <f t="shared" si="0"/>
        <v>0</v>
      </c>
    </row>
    <row r="62" spans="1:7" x14ac:dyDescent="0.25">
      <c r="A62" s="2" t="s">
        <v>78</v>
      </c>
      <c r="B62" s="1" t="s">
        <v>91</v>
      </c>
      <c r="C62" s="1">
        <v>0</v>
      </c>
      <c r="D62" s="1">
        <v>0</v>
      </c>
      <c r="E62" s="1">
        <v>0</v>
      </c>
      <c r="F62" s="1">
        <v>0</v>
      </c>
      <c r="G62" s="130">
        <f t="shared" si="0"/>
        <v>0</v>
      </c>
    </row>
    <row r="63" spans="1:7" x14ac:dyDescent="0.25">
      <c r="A63" s="2" t="s">
        <v>79</v>
      </c>
      <c r="B63" s="1" t="s">
        <v>89</v>
      </c>
      <c r="C63" s="1">
        <v>0</v>
      </c>
      <c r="D63" s="1">
        <v>0</v>
      </c>
      <c r="E63" s="1">
        <v>0</v>
      </c>
      <c r="F63" s="1">
        <v>0</v>
      </c>
      <c r="G63" s="130">
        <f t="shared" si="0"/>
        <v>0</v>
      </c>
    </row>
    <row r="64" spans="1:7" x14ac:dyDescent="0.25">
      <c r="A64" s="2" t="s">
        <v>80</v>
      </c>
      <c r="B64" s="1" t="s">
        <v>90</v>
      </c>
      <c r="C64" s="1">
        <v>0</v>
      </c>
      <c r="D64" s="1">
        <v>0</v>
      </c>
      <c r="E64" s="1">
        <v>0</v>
      </c>
      <c r="F64" s="1">
        <v>0</v>
      </c>
      <c r="G64" s="130">
        <f t="shared" si="0"/>
        <v>0</v>
      </c>
    </row>
    <row r="65" spans="1:7" x14ac:dyDescent="0.25">
      <c r="A65" s="2" t="s">
        <v>81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30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1">
        <v>0</v>
      </c>
      <c r="D66" s="1">
        <v>0</v>
      </c>
      <c r="E66" s="1">
        <v>0</v>
      </c>
      <c r="F66" s="1">
        <v>0</v>
      </c>
      <c r="G66" s="129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12">
        <f>SUM(C57:C66)</f>
        <v>0</v>
      </c>
      <c r="D67" s="12">
        <f>SUM(D57:D66)</f>
        <v>0</v>
      </c>
      <c r="E67" s="12">
        <f>SUM(E57:E66)</f>
        <v>0</v>
      </c>
      <c r="F67" s="28">
        <f>SUM(F57:F66)</f>
        <v>0</v>
      </c>
      <c r="G67" s="131">
        <f t="shared" si="0"/>
        <v>0</v>
      </c>
    </row>
    <row r="68" spans="1:7" ht="15.75" thickBot="1" x14ac:dyDescent="0.3">
      <c r="A68" s="13"/>
      <c r="B68" s="14"/>
      <c r="C68" s="14"/>
      <c r="D68" s="14"/>
      <c r="E68" s="14"/>
      <c r="F68" s="24"/>
      <c r="G68" s="129"/>
    </row>
    <row r="69" spans="1:7" ht="16.5" thickBot="1" x14ac:dyDescent="0.3">
      <c r="A69" s="163" t="s">
        <v>94</v>
      </c>
      <c r="B69" s="164"/>
      <c r="C69" s="15">
        <f>C55+C67</f>
        <v>0</v>
      </c>
      <c r="D69" s="15">
        <f>D55+D67</f>
        <v>0</v>
      </c>
      <c r="E69" s="15">
        <f>E55+E67</f>
        <v>0</v>
      </c>
      <c r="F69" s="29">
        <f>F55+F67</f>
        <v>0</v>
      </c>
      <c r="G69" s="131">
        <f t="shared" si="0"/>
        <v>0</v>
      </c>
    </row>
    <row r="70" spans="1:7" x14ac:dyDescent="0.25">
      <c r="A70" s="132" t="s">
        <v>191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6" zoomScale="85" zoomScaleNormal="85" workbookViewId="0">
      <selection activeCell="H76" sqref="H76"/>
    </sheetView>
  </sheetViews>
  <sheetFormatPr defaultRowHeight="15" x14ac:dyDescent="0.25"/>
  <cols>
    <col min="1" max="1" width="9.85546875" style="56" customWidth="1"/>
    <col min="2" max="2" width="44" style="56" customWidth="1"/>
    <col min="3" max="3" width="13.85546875" style="57" customWidth="1"/>
    <col min="4" max="4" width="11.7109375" style="57" customWidth="1"/>
    <col min="5" max="5" width="11" style="57" customWidth="1"/>
    <col min="6" max="6" width="11.7109375" style="57" customWidth="1"/>
    <col min="7" max="7" width="10.5703125" style="57" customWidth="1"/>
    <col min="8" max="8" width="13.85546875" style="57" customWidth="1"/>
    <col min="9" max="9" width="11.7109375" style="57" customWidth="1"/>
    <col min="10" max="10" width="11" style="57" customWidth="1"/>
    <col min="11" max="11" width="11.7109375" style="57" customWidth="1"/>
    <col min="12" max="12" width="10.5703125" style="57" customWidth="1"/>
  </cols>
  <sheetData>
    <row r="1" spans="1:12" x14ac:dyDescent="0.25">
      <c r="G1" s="58"/>
      <c r="L1" s="58" t="s">
        <v>164</v>
      </c>
    </row>
    <row r="2" spans="1:12" x14ac:dyDescent="0.25">
      <c r="A2" s="149" t="s">
        <v>184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x14ac:dyDescent="0.25">
      <c r="A3" s="149" t="s">
        <v>121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5.75" thickBot="1" x14ac:dyDescent="0.3">
      <c r="G4" s="59"/>
      <c r="L4" s="59" t="s">
        <v>105</v>
      </c>
    </row>
    <row r="5" spans="1:12" ht="16.5" customHeight="1" thickBot="1" x14ac:dyDescent="0.3">
      <c r="A5" s="150" t="s">
        <v>2</v>
      </c>
      <c r="B5" s="152" t="s">
        <v>0</v>
      </c>
      <c r="C5" s="159" t="s">
        <v>192</v>
      </c>
      <c r="D5" s="160"/>
      <c r="E5" s="160"/>
      <c r="F5" s="160"/>
      <c r="G5" s="160"/>
      <c r="H5" s="159" t="s">
        <v>193</v>
      </c>
      <c r="I5" s="160"/>
      <c r="J5" s="160"/>
      <c r="K5" s="160"/>
      <c r="L5" s="161"/>
    </row>
    <row r="6" spans="1:12" ht="32.25" customHeight="1" thickBot="1" x14ac:dyDescent="0.3">
      <c r="A6" s="151"/>
      <c r="B6" s="153"/>
      <c r="C6" s="144" t="s">
        <v>125</v>
      </c>
      <c r="D6" s="62" t="s">
        <v>124</v>
      </c>
      <c r="E6" s="62" t="s">
        <v>122</v>
      </c>
      <c r="F6" s="62" t="s">
        <v>123</v>
      </c>
      <c r="G6" s="63" t="s">
        <v>1</v>
      </c>
      <c r="H6" s="62" t="s">
        <v>125</v>
      </c>
      <c r="I6" s="62" t="s">
        <v>124</v>
      </c>
      <c r="J6" s="62" t="s">
        <v>122</v>
      </c>
      <c r="K6" s="62" t="s">
        <v>123</v>
      </c>
      <c r="L6" s="63" t="s">
        <v>1</v>
      </c>
    </row>
    <row r="7" spans="1:12" x14ac:dyDescent="0.25">
      <c r="A7" s="64" t="s">
        <v>3</v>
      </c>
      <c r="B7" s="65" t="s">
        <v>4</v>
      </c>
      <c r="C7" s="66">
        <v>68180</v>
      </c>
      <c r="D7" s="66">
        <v>0</v>
      </c>
      <c r="E7" s="66">
        <v>0</v>
      </c>
      <c r="F7" s="66">
        <v>0</v>
      </c>
      <c r="G7" s="67">
        <f>SUM(C7:F7)</f>
        <v>68180</v>
      </c>
      <c r="H7" s="66">
        <f>68056+124+1000</f>
        <v>69180</v>
      </c>
      <c r="I7" s="66">
        <v>0</v>
      </c>
      <c r="J7" s="66">
        <v>0</v>
      </c>
      <c r="K7" s="66">
        <v>0</v>
      </c>
      <c r="L7" s="67">
        <f>SUM(H7:K7)</f>
        <v>69180</v>
      </c>
    </row>
    <row r="8" spans="1:12" x14ac:dyDescent="0.25">
      <c r="A8" s="68" t="s">
        <v>5</v>
      </c>
      <c r="B8" s="69" t="s">
        <v>109</v>
      </c>
      <c r="C8" s="70">
        <v>77786</v>
      </c>
      <c r="D8" s="70">
        <v>0</v>
      </c>
      <c r="E8" s="70">
        <v>0</v>
      </c>
      <c r="F8" s="70">
        <v>0</v>
      </c>
      <c r="G8" s="71">
        <f t="shared" ref="G8:G71" si="0">SUM(C8:F8)</f>
        <v>77786</v>
      </c>
      <c r="H8" s="70">
        <f>77786+1602+400</f>
        <v>79788</v>
      </c>
      <c r="I8" s="70">
        <v>0</v>
      </c>
      <c r="J8" s="70">
        <v>0</v>
      </c>
      <c r="K8" s="70">
        <v>0</v>
      </c>
      <c r="L8" s="71">
        <f t="shared" ref="L8:L16" si="1">SUM(H8:K8)</f>
        <v>79788</v>
      </c>
    </row>
    <row r="9" spans="1:12" x14ac:dyDescent="0.25">
      <c r="A9" s="68" t="s">
        <v>7</v>
      </c>
      <c r="B9" s="69" t="s">
        <v>8</v>
      </c>
      <c r="C9" s="70">
        <v>52510</v>
      </c>
      <c r="D9" s="70">
        <v>0</v>
      </c>
      <c r="E9" s="70">
        <v>0</v>
      </c>
      <c r="F9" s="70">
        <v>0</v>
      </c>
      <c r="G9" s="71">
        <f t="shared" si="0"/>
        <v>52510</v>
      </c>
      <c r="H9" s="70">
        <f>52510+640</f>
        <v>53150</v>
      </c>
      <c r="I9" s="70">
        <v>0</v>
      </c>
      <c r="J9" s="70">
        <v>0</v>
      </c>
      <c r="K9" s="70">
        <v>0</v>
      </c>
      <c r="L9" s="71">
        <f t="shared" si="1"/>
        <v>53150</v>
      </c>
    </row>
    <row r="10" spans="1:12" x14ac:dyDescent="0.25">
      <c r="A10" s="68" t="s">
        <v>9</v>
      </c>
      <c r="B10" s="69" t="s">
        <v>10</v>
      </c>
      <c r="C10" s="70">
        <v>4246</v>
      </c>
      <c r="D10" s="70">
        <v>0</v>
      </c>
      <c r="E10" s="70">
        <v>0</v>
      </c>
      <c r="F10" s="70">
        <v>0</v>
      </c>
      <c r="G10" s="71">
        <f t="shared" si="0"/>
        <v>4246</v>
      </c>
      <c r="H10" s="70">
        <f>4246+287+144+212+340</f>
        <v>5229</v>
      </c>
      <c r="I10" s="70">
        <v>0</v>
      </c>
      <c r="J10" s="70">
        <v>0</v>
      </c>
      <c r="K10" s="70">
        <v>0</v>
      </c>
      <c r="L10" s="71">
        <f t="shared" si="1"/>
        <v>5229</v>
      </c>
    </row>
    <row r="11" spans="1:12" x14ac:dyDescent="0.25">
      <c r="A11" s="68" t="s">
        <v>11</v>
      </c>
      <c r="B11" s="69" t="s">
        <v>12</v>
      </c>
      <c r="C11" s="70">
        <v>0</v>
      </c>
      <c r="D11" s="70">
        <v>0</v>
      </c>
      <c r="E11" s="70">
        <v>0</v>
      </c>
      <c r="F11" s="70">
        <v>0</v>
      </c>
      <c r="G11" s="71">
        <f t="shared" si="0"/>
        <v>0</v>
      </c>
      <c r="H11" s="70">
        <f>656+1176</f>
        <v>1832</v>
      </c>
      <c r="I11" s="70">
        <v>0</v>
      </c>
      <c r="J11" s="70">
        <v>0</v>
      </c>
      <c r="K11" s="70">
        <v>0</v>
      </c>
      <c r="L11" s="71">
        <f t="shared" si="1"/>
        <v>1832</v>
      </c>
    </row>
    <row r="12" spans="1:12" x14ac:dyDescent="0.25">
      <c r="A12" s="72" t="s">
        <v>13</v>
      </c>
      <c r="B12" s="73" t="s">
        <v>14</v>
      </c>
      <c r="C12" s="74">
        <v>0</v>
      </c>
      <c r="D12" s="74">
        <v>0</v>
      </c>
      <c r="E12" s="74">
        <v>0</v>
      </c>
      <c r="F12" s="74">
        <v>0</v>
      </c>
      <c r="G12" s="75">
        <f t="shared" si="0"/>
        <v>0</v>
      </c>
      <c r="H12" s="74">
        <v>0</v>
      </c>
      <c r="I12" s="74">
        <v>0</v>
      </c>
      <c r="J12" s="74">
        <v>0</v>
      </c>
      <c r="K12" s="74">
        <v>0</v>
      </c>
      <c r="L12" s="75">
        <f t="shared" si="1"/>
        <v>0</v>
      </c>
    </row>
    <row r="13" spans="1:12" x14ac:dyDescent="0.25">
      <c r="A13" s="68" t="s">
        <v>166</v>
      </c>
      <c r="B13" s="69" t="s">
        <v>167</v>
      </c>
      <c r="C13" s="70">
        <v>0</v>
      </c>
      <c r="D13" s="74">
        <v>0</v>
      </c>
      <c r="E13" s="74">
        <v>0</v>
      </c>
      <c r="F13" s="74">
        <v>0</v>
      </c>
      <c r="G13" s="76">
        <f t="shared" si="0"/>
        <v>0</v>
      </c>
      <c r="H13" s="70">
        <v>0</v>
      </c>
      <c r="I13" s="74">
        <v>0</v>
      </c>
      <c r="J13" s="74">
        <v>0</v>
      </c>
      <c r="K13" s="74">
        <v>0</v>
      </c>
      <c r="L13" s="76">
        <f t="shared" si="1"/>
        <v>0</v>
      </c>
    </row>
    <row r="14" spans="1:12" x14ac:dyDescent="0.25">
      <c r="A14" s="68" t="s">
        <v>168</v>
      </c>
      <c r="B14" s="69" t="s">
        <v>172</v>
      </c>
      <c r="C14" s="70">
        <v>0</v>
      </c>
      <c r="D14" s="74">
        <v>0</v>
      </c>
      <c r="E14" s="74">
        <v>0</v>
      </c>
      <c r="F14" s="74">
        <v>0</v>
      </c>
      <c r="G14" s="76">
        <f t="shared" si="0"/>
        <v>0</v>
      </c>
      <c r="H14" s="70">
        <v>0</v>
      </c>
      <c r="I14" s="74">
        <v>0</v>
      </c>
      <c r="J14" s="74">
        <v>0</v>
      </c>
      <c r="K14" s="74">
        <v>0</v>
      </c>
      <c r="L14" s="76">
        <f t="shared" si="1"/>
        <v>0</v>
      </c>
    </row>
    <row r="15" spans="1:12" x14ac:dyDescent="0.25">
      <c r="A15" s="68" t="s">
        <v>169</v>
      </c>
      <c r="B15" s="69" t="s">
        <v>173</v>
      </c>
      <c r="C15" s="70">
        <v>0</v>
      </c>
      <c r="D15" s="74">
        <v>0</v>
      </c>
      <c r="E15" s="74">
        <v>0</v>
      </c>
      <c r="F15" s="74">
        <v>0</v>
      </c>
      <c r="G15" s="76">
        <f t="shared" si="0"/>
        <v>0</v>
      </c>
      <c r="H15" s="70">
        <v>0</v>
      </c>
      <c r="I15" s="74">
        <v>0</v>
      </c>
      <c r="J15" s="74">
        <v>0</v>
      </c>
      <c r="K15" s="74">
        <v>0</v>
      </c>
      <c r="L15" s="76">
        <f t="shared" si="1"/>
        <v>0</v>
      </c>
    </row>
    <row r="16" spans="1:12" ht="15.75" thickBot="1" x14ac:dyDescent="0.3">
      <c r="A16" s="72" t="s">
        <v>170</v>
      </c>
      <c r="B16" s="73" t="s">
        <v>171</v>
      </c>
      <c r="C16" s="74">
        <v>11520</v>
      </c>
      <c r="D16" s="74">
        <v>0</v>
      </c>
      <c r="E16" s="74">
        <v>0</v>
      </c>
      <c r="F16" s="74">
        <v>0</v>
      </c>
      <c r="G16" s="77">
        <f t="shared" si="0"/>
        <v>11520</v>
      </c>
      <c r="H16" s="74">
        <f>11520+3295</f>
        <v>14815</v>
      </c>
      <c r="I16" s="74">
        <v>0</v>
      </c>
      <c r="J16" s="74">
        <v>0</v>
      </c>
      <c r="K16" s="74">
        <v>300</v>
      </c>
      <c r="L16" s="77">
        <f t="shared" si="1"/>
        <v>15115</v>
      </c>
    </row>
    <row r="17" spans="1:12" ht="15.75" thickBot="1" x14ac:dyDescent="0.3">
      <c r="A17" s="78" t="s">
        <v>15</v>
      </c>
      <c r="B17" s="79" t="s">
        <v>16</v>
      </c>
      <c r="C17" s="80">
        <f t="shared" ref="C17:L17" si="2">SUM(C7:C16)</f>
        <v>214242</v>
      </c>
      <c r="D17" s="80">
        <f t="shared" si="2"/>
        <v>0</v>
      </c>
      <c r="E17" s="80">
        <f t="shared" si="2"/>
        <v>0</v>
      </c>
      <c r="F17" s="80">
        <f t="shared" si="2"/>
        <v>0</v>
      </c>
      <c r="G17" s="113">
        <f t="shared" si="2"/>
        <v>214242</v>
      </c>
      <c r="H17" s="80">
        <f t="shared" si="2"/>
        <v>223994</v>
      </c>
      <c r="I17" s="80">
        <f t="shared" si="2"/>
        <v>0</v>
      </c>
      <c r="J17" s="80">
        <f t="shared" si="2"/>
        <v>0</v>
      </c>
      <c r="K17" s="80">
        <f t="shared" si="2"/>
        <v>300</v>
      </c>
      <c r="L17" s="113">
        <f t="shared" si="2"/>
        <v>224294</v>
      </c>
    </row>
    <row r="18" spans="1:12" x14ac:dyDescent="0.25">
      <c r="A18" s="82"/>
      <c r="B18" s="83"/>
      <c r="C18" s="84"/>
      <c r="D18" s="84"/>
      <c r="E18" s="84"/>
      <c r="F18" s="85"/>
      <c r="G18" s="71"/>
      <c r="H18" s="84"/>
      <c r="I18" s="84"/>
      <c r="J18" s="84"/>
      <c r="K18" s="85"/>
      <c r="L18" s="71"/>
    </row>
    <row r="19" spans="1:12" x14ac:dyDescent="0.25">
      <c r="A19" s="68" t="s">
        <v>17</v>
      </c>
      <c r="B19" s="69" t="s">
        <v>18</v>
      </c>
      <c r="C19" s="70">
        <f>C20+C21+C22+C23</f>
        <v>226389</v>
      </c>
      <c r="D19" s="70">
        <f>D20+D21+D22+D23</f>
        <v>0</v>
      </c>
      <c r="E19" s="70">
        <f>E20+E21+E22+E23</f>
        <v>0</v>
      </c>
      <c r="F19" s="86">
        <f>F20+F21+F22+F23</f>
        <v>0</v>
      </c>
      <c r="G19" s="71">
        <f t="shared" si="0"/>
        <v>226389</v>
      </c>
      <c r="H19" s="70">
        <f>H20+H21+H22+H23</f>
        <v>226389</v>
      </c>
      <c r="I19" s="70">
        <f>I20+I21+I22+I23</f>
        <v>0</v>
      </c>
      <c r="J19" s="70">
        <f>J20+J21+J22+J23</f>
        <v>0</v>
      </c>
      <c r="K19" s="86">
        <f>K20+K21+K22+K23</f>
        <v>0</v>
      </c>
      <c r="L19" s="71">
        <f t="shared" ref="L19:L35" si="3">SUM(H19:K19)</f>
        <v>226389</v>
      </c>
    </row>
    <row r="20" spans="1:12" x14ac:dyDescent="0.25">
      <c r="A20" s="87" t="s">
        <v>96</v>
      </c>
      <c r="B20" s="88" t="s">
        <v>111</v>
      </c>
      <c r="C20" s="89">
        <v>100000</v>
      </c>
      <c r="D20" s="89">
        <v>0</v>
      </c>
      <c r="E20" s="89">
        <v>0</v>
      </c>
      <c r="F20" s="90">
        <v>0</v>
      </c>
      <c r="G20" s="71">
        <f t="shared" si="0"/>
        <v>100000</v>
      </c>
      <c r="H20" s="89">
        <v>100000</v>
      </c>
      <c r="I20" s="89">
        <v>0</v>
      </c>
      <c r="J20" s="89">
        <v>0</v>
      </c>
      <c r="K20" s="90">
        <v>0</v>
      </c>
      <c r="L20" s="71">
        <f t="shared" si="3"/>
        <v>100000</v>
      </c>
    </row>
    <row r="21" spans="1:12" x14ac:dyDescent="0.25">
      <c r="A21" s="87" t="s">
        <v>97</v>
      </c>
      <c r="B21" s="88" t="s">
        <v>24</v>
      </c>
      <c r="C21" s="89">
        <v>126329</v>
      </c>
      <c r="D21" s="89">
        <v>0</v>
      </c>
      <c r="E21" s="89">
        <v>0</v>
      </c>
      <c r="F21" s="90">
        <v>0</v>
      </c>
      <c r="G21" s="71">
        <f t="shared" si="0"/>
        <v>126329</v>
      </c>
      <c r="H21" s="89">
        <v>126329</v>
      </c>
      <c r="I21" s="89">
        <v>0</v>
      </c>
      <c r="J21" s="89">
        <v>0</v>
      </c>
      <c r="K21" s="90">
        <v>0</v>
      </c>
      <c r="L21" s="71">
        <f t="shared" si="3"/>
        <v>126329</v>
      </c>
    </row>
    <row r="22" spans="1:12" x14ac:dyDescent="0.25">
      <c r="A22" s="87" t="s">
        <v>98</v>
      </c>
      <c r="B22" s="88" t="s">
        <v>23</v>
      </c>
      <c r="C22" s="89">
        <v>0</v>
      </c>
      <c r="D22" s="89">
        <v>0</v>
      </c>
      <c r="E22" s="89">
        <v>0</v>
      </c>
      <c r="F22" s="90">
        <v>0</v>
      </c>
      <c r="G22" s="71">
        <f t="shared" si="0"/>
        <v>0</v>
      </c>
      <c r="H22" s="89">
        <v>0</v>
      </c>
      <c r="I22" s="89">
        <v>0</v>
      </c>
      <c r="J22" s="89">
        <v>0</v>
      </c>
      <c r="K22" s="90">
        <v>0</v>
      </c>
      <c r="L22" s="71">
        <f t="shared" si="3"/>
        <v>0</v>
      </c>
    </row>
    <row r="23" spans="1:12" x14ac:dyDescent="0.25">
      <c r="A23" s="87" t="s">
        <v>99</v>
      </c>
      <c r="B23" s="88" t="s">
        <v>22</v>
      </c>
      <c r="C23" s="89">
        <v>60</v>
      </c>
      <c r="D23" s="89">
        <v>0</v>
      </c>
      <c r="E23" s="89">
        <v>0</v>
      </c>
      <c r="F23" s="90">
        <v>0</v>
      </c>
      <c r="G23" s="71">
        <f t="shared" si="0"/>
        <v>60</v>
      </c>
      <c r="H23" s="89">
        <v>60</v>
      </c>
      <c r="I23" s="89">
        <v>0</v>
      </c>
      <c r="J23" s="89">
        <v>0</v>
      </c>
      <c r="K23" s="90">
        <v>0</v>
      </c>
      <c r="L23" s="71">
        <f t="shared" si="3"/>
        <v>60</v>
      </c>
    </row>
    <row r="24" spans="1:12" x14ac:dyDescent="0.25">
      <c r="A24" s="68" t="s">
        <v>19</v>
      </c>
      <c r="B24" s="69" t="s">
        <v>20</v>
      </c>
      <c r="C24" s="70">
        <f>C25</f>
        <v>90000</v>
      </c>
      <c r="D24" s="70">
        <f>D25</f>
        <v>0</v>
      </c>
      <c r="E24" s="70">
        <f>E25</f>
        <v>0</v>
      </c>
      <c r="F24" s="86">
        <f>F25</f>
        <v>0</v>
      </c>
      <c r="G24" s="71">
        <f t="shared" si="0"/>
        <v>90000</v>
      </c>
      <c r="H24" s="70">
        <f>H25</f>
        <v>90000</v>
      </c>
      <c r="I24" s="70">
        <f>I25</f>
        <v>0</v>
      </c>
      <c r="J24" s="70">
        <f>J25</f>
        <v>0</v>
      </c>
      <c r="K24" s="86">
        <f>K25</f>
        <v>0</v>
      </c>
      <c r="L24" s="71">
        <f t="shared" si="3"/>
        <v>90000</v>
      </c>
    </row>
    <row r="25" spans="1:12" x14ac:dyDescent="0.25">
      <c r="A25" s="87" t="s">
        <v>100</v>
      </c>
      <c r="B25" s="88" t="s">
        <v>21</v>
      </c>
      <c r="C25" s="89">
        <v>90000</v>
      </c>
      <c r="D25" s="89">
        <v>0</v>
      </c>
      <c r="E25" s="89">
        <v>0</v>
      </c>
      <c r="F25" s="90">
        <v>0</v>
      </c>
      <c r="G25" s="71">
        <f t="shared" si="0"/>
        <v>90000</v>
      </c>
      <c r="H25" s="89">
        <v>90000</v>
      </c>
      <c r="I25" s="89">
        <v>0</v>
      </c>
      <c r="J25" s="89">
        <v>0</v>
      </c>
      <c r="K25" s="90">
        <v>0</v>
      </c>
      <c r="L25" s="71">
        <f t="shared" si="3"/>
        <v>90000</v>
      </c>
    </row>
    <row r="26" spans="1:12" x14ac:dyDescent="0.25">
      <c r="A26" s="68" t="s">
        <v>25</v>
      </c>
      <c r="B26" s="69" t="s">
        <v>26</v>
      </c>
      <c r="C26" s="70">
        <f>C27</f>
        <v>10000</v>
      </c>
      <c r="D26" s="70">
        <f>D27</f>
        <v>0</v>
      </c>
      <c r="E26" s="70">
        <f>E27</f>
        <v>0</v>
      </c>
      <c r="F26" s="86">
        <f>F27</f>
        <v>0</v>
      </c>
      <c r="G26" s="71">
        <f t="shared" si="0"/>
        <v>10000</v>
      </c>
      <c r="H26" s="70">
        <f>H27</f>
        <v>10000</v>
      </c>
      <c r="I26" s="70">
        <f>I27</f>
        <v>0</v>
      </c>
      <c r="J26" s="70">
        <f>J27</f>
        <v>0</v>
      </c>
      <c r="K26" s="86">
        <f>K27</f>
        <v>0</v>
      </c>
      <c r="L26" s="71">
        <f t="shared" si="3"/>
        <v>10000</v>
      </c>
    </row>
    <row r="27" spans="1:12" x14ac:dyDescent="0.25">
      <c r="A27" s="87" t="s">
        <v>101</v>
      </c>
      <c r="B27" s="88" t="s">
        <v>27</v>
      </c>
      <c r="C27" s="89">
        <v>10000</v>
      </c>
      <c r="D27" s="89">
        <v>0</v>
      </c>
      <c r="E27" s="89">
        <v>0</v>
      </c>
      <c r="F27" s="90">
        <v>0</v>
      </c>
      <c r="G27" s="71">
        <f t="shared" si="0"/>
        <v>10000</v>
      </c>
      <c r="H27" s="89">
        <v>10000</v>
      </c>
      <c r="I27" s="89">
        <v>0</v>
      </c>
      <c r="J27" s="89">
        <v>0</v>
      </c>
      <c r="K27" s="90">
        <v>0</v>
      </c>
      <c r="L27" s="71">
        <f t="shared" si="3"/>
        <v>10000</v>
      </c>
    </row>
    <row r="28" spans="1:12" x14ac:dyDescent="0.25">
      <c r="A28" s="136" t="s">
        <v>177</v>
      </c>
      <c r="B28" s="137" t="s">
        <v>178</v>
      </c>
      <c r="C28" s="139">
        <f>C29+C30</f>
        <v>5010</v>
      </c>
      <c r="D28" s="89"/>
      <c r="E28" s="89"/>
      <c r="F28" s="90"/>
      <c r="G28" s="71">
        <f t="shared" si="0"/>
        <v>5010</v>
      </c>
      <c r="H28" s="139">
        <f>H29+H30</f>
        <v>5010</v>
      </c>
      <c r="I28" s="89"/>
      <c r="J28" s="89"/>
      <c r="K28" s="90"/>
      <c r="L28" s="71">
        <f t="shared" si="3"/>
        <v>5010</v>
      </c>
    </row>
    <row r="29" spans="1:12" x14ac:dyDescent="0.25">
      <c r="A29" s="87" t="s">
        <v>179</v>
      </c>
      <c r="B29" s="88" t="s">
        <v>180</v>
      </c>
      <c r="C29" s="89">
        <v>5000</v>
      </c>
      <c r="D29" s="89"/>
      <c r="E29" s="89"/>
      <c r="F29" s="90"/>
      <c r="G29" s="71">
        <f t="shared" si="0"/>
        <v>5000</v>
      </c>
      <c r="H29" s="89">
        <v>5000</v>
      </c>
      <c r="I29" s="89"/>
      <c r="J29" s="89"/>
      <c r="K29" s="90"/>
      <c r="L29" s="71">
        <f t="shared" si="3"/>
        <v>5000</v>
      </c>
    </row>
    <row r="30" spans="1:12" x14ac:dyDescent="0.25">
      <c r="A30" s="87" t="s">
        <v>181</v>
      </c>
      <c r="B30" s="88" t="s">
        <v>182</v>
      </c>
      <c r="C30" s="89">
        <v>10</v>
      </c>
      <c r="D30" s="89"/>
      <c r="E30" s="89"/>
      <c r="F30" s="90"/>
      <c r="G30" s="71">
        <f t="shared" si="0"/>
        <v>10</v>
      </c>
      <c r="H30" s="89">
        <v>10</v>
      </c>
      <c r="I30" s="89"/>
      <c r="J30" s="89"/>
      <c r="K30" s="90"/>
      <c r="L30" s="71">
        <f t="shared" si="3"/>
        <v>10</v>
      </c>
    </row>
    <row r="31" spans="1:12" x14ac:dyDescent="0.25">
      <c r="A31" s="68" t="s">
        <v>52</v>
      </c>
      <c r="B31" s="69" t="s">
        <v>53</v>
      </c>
      <c r="C31" s="70">
        <f>C32+C33+C34</f>
        <v>0</v>
      </c>
      <c r="D31" s="70">
        <f>D32+D33+D34</f>
        <v>0</v>
      </c>
      <c r="E31" s="70">
        <f>E32+E33+E34</f>
        <v>0</v>
      </c>
      <c r="F31" s="86">
        <f>F32+F33+F34</f>
        <v>0</v>
      </c>
      <c r="G31" s="71">
        <f t="shared" si="0"/>
        <v>0</v>
      </c>
      <c r="H31" s="70">
        <f>H32+H33+H34</f>
        <v>0</v>
      </c>
      <c r="I31" s="70">
        <f>I32+I33+I34</f>
        <v>0</v>
      </c>
      <c r="J31" s="70">
        <f>J32+J33+J34</f>
        <v>0</v>
      </c>
      <c r="K31" s="86">
        <f>K32+K33+K34</f>
        <v>0</v>
      </c>
      <c r="L31" s="71">
        <f t="shared" si="3"/>
        <v>0</v>
      </c>
    </row>
    <row r="32" spans="1:12" x14ac:dyDescent="0.25">
      <c r="A32" s="87" t="s">
        <v>102</v>
      </c>
      <c r="B32" s="88" t="s">
        <v>54</v>
      </c>
      <c r="C32" s="89">
        <v>0</v>
      </c>
      <c r="D32" s="89">
        <v>0</v>
      </c>
      <c r="E32" s="89">
        <v>0</v>
      </c>
      <c r="F32" s="90">
        <v>0</v>
      </c>
      <c r="G32" s="71">
        <f t="shared" si="0"/>
        <v>0</v>
      </c>
      <c r="H32" s="89">
        <v>0</v>
      </c>
      <c r="I32" s="89">
        <v>0</v>
      </c>
      <c r="J32" s="89">
        <v>0</v>
      </c>
      <c r="K32" s="90">
        <v>0</v>
      </c>
      <c r="L32" s="71">
        <f t="shared" si="3"/>
        <v>0</v>
      </c>
    </row>
    <row r="33" spans="1:12" x14ac:dyDescent="0.25">
      <c r="A33" s="87" t="s">
        <v>103</v>
      </c>
      <c r="B33" s="88" t="s">
        <v>55</v>
      </c>
      <c r="C33" s="89">
        <v>0</v>
      </c>
      <c r="D33" s="89">
        <v>0</v>
      </c>
      <c r="E33" s="89">
        <v>0</v>
      </c>
      <c r="F33" s="90">
        <v>0</v>
      </c>
      <c r="G33" s="71">
        <f t="shared" si="0"/>
        <v>0</v>
      </c>
      <c r="H33" s="89">
        <v>0</v>
      </c>
      <c r="I33" s="89">
        <v>0</v>
      </c>
      <c r="J33" s="89">
        <v>0</v>
      </c>
      <c r="K33" s="90">
        <v>0</v>
      </c>
      <c r="L33" s="71">
        <f t="shared" si="3"/>
        <v>0</v>
      </c>
    </row>
    <row r="34" spans="1:12" ht="15.75" thickBot="1" x14ac:dyDescent="0.3">
      <c r="A34" s="91" t="s">
        <v>104</v>
      </c>
      <c r="B34" s="92" t="s">
        <v>56</v>
      </c>
      <c r="C34" s="93">
        <v>0</v>
      </c>
      <c r="D34" s="89">
        <v>0</v>
      </c>
      <c r="E34" s="89">
        <v>0</v>
      </c>
      <c r="F34" s="90">
        <v>0</v>
      </c>
      <c r="G34" s="75">
        <f t="shared" si="0"/>
        <v>0</v>
      </c>
      <c r="H34" s="93">
        <v>0</v>
      </c>
      <c r="I34" s="89">
        <v>0</v>
      </c>
      <c r="J34" s="89">
        <v>0</v>
      </c>
      <c r="K34" s="90">
        <v>0</v>
      </c>
      <c r="L34" s="75">
        <f t="shared" si="3"/>
        <v>0</v>
      </c>
    </row>
    <row r="35" spans="1:12" ht="15.75" thickBot="1" x14ac:dyDescent="0.3">
      <c r="A35" s="78" t="s">
        <v>28</v>
      </c>
      <c r="B35" s="79" t="s">
        <v>29</v>
      </c>
      <c r="C35" s="80">
        <f>C26+C24+C19+C31+C28</f>
        <v>331399</v>
      </c>
      <c r="D35" s="80">
        <f>D26+D24+D19+D31</f>
        <v>0</v>
      </c>
      <c r="E35" s="80">
        <f>E26+E24+E19+E31</f>
        <v>0</v>
      </c>
      <c r="F35" s="94">
        <f>F26+F24+F19+F31</f>
        <v>0</v>
      </c>
      <c r="G35" s="81">
        <f t="shared" si="0"/>
        <v>331399</v>
      </c>
      <c r="H35" s="80">
        <f>H26+H24+H19+H31+H28</f>
        <v>331399</v>
      </c>
      <c r="I35" s="80">
        <f>I26+I24+I19+I31</f>
        <v>0</v>
      </c>
      <c r="J35" s="80">
        <f>J26+J24+J19+J31</f>
        <v>0</v>
      </c>
      <c r="K35" s="94">
        <f>K26+K24+K19+K31</f>
        <v>0</v>
      </c>
      <c r="L35" s="81">
        <f t="shared" si="3"/>
        <v>331399</v>
      </c>
    </row>
    <row r="36" spans="1:12" x14ac:dyDescent="0.25">
      <c r="A36" s="82"/>
      <c r="B36" s="83"/>
      <c r="C36" s="84"/>
      <c r="D36" s="84"/>
      <c r="E36" s="84"/>
      <c r="F36" s="85"/>
      <c r="G36" s="71"/>
      <c r="H36" s="84"/>
      <c r="I36" s="84"/>
      <c r="J36" s="84"/>
      <c r="K36" s="85"/>
      <c r="L36" s="71"/>
    </row>
    <row r="37" spans="1:12" x14ac:dyDescent="0.25">
      <c r="A37" s="68" t="s">
        <v>30</v>
      </c>
      <c r="B37" s="69" t="s">
        <v>40</v>
      </c>
      <c r="C37" s="70">
        <v>0</v>
      </c>
      <c r="D37" s="70">
        <v>0</v>
      </c>
      <c r="E37" s="70">
        <v>0</v>
      </c>
      <c r="F37" s="86">
        <v>0</v>
      </c>
      <c r="G37" s="71">
        <f t="shared" si="0"/>
        <v>0</v>
      </c>
      <c r="H37" s="70">
        <v>0</v>
      </c>
      <c r="I37" s="70">
        <v>0</v>
      </c>
      <c r="J37" s="70">
        <v>0</v>
      </c>
      <c r="K37" s="86">
        <v>0</v>
      </c>
      <c r="L37" s="71">
        <f t="shared" ref="L37:L51" si="4">SUM(H37:K37)</f>
        <v>0</v>
      </c>
    </row>
    <row r="38" spans="1:12" x14ac:dyDescent="0.25">
      <c r="A38" s="68" t="s">
        <v>31</v>
      </c>
      <c r="B38" s="69" t="s">
        <v>41</v>
      </c>
      <c r="C38" s="70">
        <f>2000</f>
        <v>2000</v>
      </c>
      <c r="D38" s="70">
        <v>3000</v>
      </c>
      <c r="E38" s="70">
        <v>24</v>
      </c>
      <c r="F38" s="70">
        <v>1500</v>
      </c>
      <c r="G38" s="71">
        <f t="shared" si="0"/>
        <v>6524</v>
      </c>
      <c r="H38" s="70">
        <f>2000</f>
        <v>2000</v>
      </c>
      <c r="I38" s="70">
        <v>3000</v>
      </c>
      <c r="J38" s="70">
        <v>24</v>
      </c>
      <c r="K38" s="70">
        <v>1500</v>
      </c>
      <c r="L38" s="71">
        <f t="shared" si="4"/>
        <v>6524</v>
      </c>
    </row>
    <row r="39" spans="1:12" x14ac:dyDescent="0.25">
      <c r="A39" s="87" t="s">
        <v>64</v>
      </c>
      <c r="B39" s="88" t="s">
        <v>57</v>
      </c>
      <c r="C39" s="89">
        <v>0</v>
      </c>
      <c r="D39" s="89">
        <v>0</v>
      </c>
      <c r="E39" s="89">
        <v>0</v>
      </c>
      <c r="F39" s="89">
        <v>0</v>
      </c>
      <c r="G39" s="71">
        <f t="shared" si="0"/>
        <v>0</v>
      </c>
      <c r="H39" s="89">
        <v>0</v>
      </c>
      <c r="I39" s="89">
        <v>0</v>
      </c>
      <c r="J39" s="89">
        <v>0</v>
      </c>
      <c r="K39" s="89">
        <v>0</v>
      </c>
      <c r="L39" s="71">
        <f t="shared" si="4"/>
        <v>0</v>
      </c>
    </row>
    <row r="40" spans="1:12" x14ac:dyDescent="0.25">
      <c r="A40" s="68" t="s">
        <v>32</v>
      </c>
      <c r="B40" s="69" t="s">
        <v>42</v>
      </c>
      <c r="C40" s="70">
        <v>370</v>
      </c>
      <c r="D40" s="70">
        <v>0</v>
      </c>
      <c r="E40" s="70">
        <v>0</v>
      </c>
      <c r="F40" s="70">
        <v>0</v>
      </c>
      <c r="G40" s="71">
        <f t="shared" si="0"/>
        <v>370</v>
      </c>
      <c r="H40" s="70">
        <v>370</v>
      </c>
      <c r="I40" s="70">
        <v>500</v>
      </c>
      <c r="J40" s="70">
        <v>0</v>
      </c>
      <c r="K40" s="70">
        <v>0</v>
      </c>
      <c r="L40" s="71">
        <f t="shared" si="4"/>
        <v>870</v>
      </c>
    </row>
    <row r="41" spans="1:12" x14ac:dyDescent="0.25">
      <c r="A41" s="68" t="s">
        <v>33</v>
      </c>
      <c r="B41" s="69" t="s">
        <v>43</v>
      </c>
      <c r="C41" s="70">
        <f>C42+C43+C44</f>
        <v>0</v>
      </c>
      <c r="D41" s="70">
        <f>D42+D43+D44</f>
        <v>0</v>
      </c>
      <c r="E41" s="70">
        <f>E42+E43+E44</f>
        <v>0</v>
      </c>
      <c r="F41" s="70">
        <f>F42+F43+F44</f>
        <v>0</v>
      </c>
      <c r="G41" s="71">
        <f t="shared" si="0"/>
        <v>0</v>
      </c>
      <c r="H41" s="70">
        <f>H42+H43+H44</f>
        <v>0</v>
      </c>
      <c r="I41" s="70">
        <f>I42+I43+I44</f>
        <v>0</v>
      </c>
      <c r="J41" s="70">
        <f>J42+J43+J44</f>
        <v>0</v>
      </c>
      <c r="K41" s="70">
        <f>K42+K43+K44</f>
        <v>0</v>
      </c>
      <c r="L41" s="71">
        <f t="shared" si="4"/>
        <v>0</v>
      </c>
    </row>
    <row r="42" spans="1:12" ht="29.25" customHeight="1" x14ac:dyDescent="0.25">
      <c r="A42" s="87" t="s">
        <v>95</v>
      </c>
      <c r="B42" s="95" t="s">
        <v>61</v>
      </c>
      <c r="C42" s="89">
        <v>0</v>
      </c>
      <c r="D42" s="89">
        <v>0</v>
      </c>
      <c r="E42" s="89">
        <v>0</v>
      </c>
      <c r="F42" s="89">
        <v>0</v>
      </c>
      <c r="G42" s="71">
        <f t="shared" si="0"/>
        <v>0</v>
      </c>
      <c r="H42" s="89">
        <v>0</v>
      </c>
      <c r="I42" s="89">
        <v>0</v>
      </c>
      <c r="J42" s="89">
        <v>0</v>
      </c>
      <c r="K42" s="89">
        <v>0</v>
      </c>
      <c r="L42" s="71">
        <f t="shared" si="4"/>
        <v>0</v>
      </c>
    </row>
    <row r="43" spans="1:12" x14ac:dyDescent="0.25">
      <c r="A43" s="87" t="s">
        <v>62</v>
      </c>
      <c r="B43" s="88" t="s">
        <v>60</v>
      </c>
      <c r="C43" s="89">
        <v>0</v>
      </c>
      <c r="D43" s="89">
        <v>0</v>
      </c>
      <c r="E43" s="89">
        <v>0</v>
      </c>
      <c r="F43" s="89">
        <v>0</v>
      </c>
      <c r="G43" s="71">
        <f t="shared" si="0"/>
        <v>0</v>
      </c>
      <c r="H43" s="89">
        <v>0</v>
      </c>
      <c r="I43" s="89">
        <v>0</v>
      </c>
      <c r="J43" s="89">
        <v>0</v>
      </c>
      <c r="K43" s="89">
        <v>0</v>
      </c>
      <c r="L43" s="71">
        <f t="shared" si="4"/>
        <v>0</v>
      </c>
    </row>
    <row r="44" spans="1:12" x14ac:dyDescent="0.25">
      <c r="A44" s="87" t="s">
        <v>63</v>
      </c>
      <c r="B44" s="88" t="s">
        <v>59</v>
      </c>
      <c r="C44" s="89">
        <v>0</v>
      </c>
      <c r="D44" s="89">
        <v>0</v>
      </c>
      <c r="E44" s="89">
        <v>0</v>
      </c>
      <c r="F44" s="89">
        <v>0</v>
      </c>
      <c r="G44" s="71">
        <f t="shared" si="0"/>
        <v>0</v>
      </c>
      <c r="H44" s="89">
        <v>0</v>
      </c>
      <c r="I44" s="89">
        <v>0</v>
      </c>
      <c r="J44" s="89">
        <v>0</v>
      </c>
      <c r="K44" s="89">
        <v>0</v>
      </c>
      <c r="L44" s="71">
        <f t="shared" si="4"/>
        <v>0</v>
      </c>
    </row>
    <row r="45" spans="1:12" x14ac:dyDescent="0.25">
      <c r="A45" s="68" t="s">
        <v>34</v>
      </c>
      <c r="B45" s="69" t="s">
        <v>44</v>
      </c>
      <c r="C45" s="70">
        <f>C46</f>
        <v>16100</v>
      </c>
      <c r="D45" s="70">
        <f>D46</f>
        <v>0</v>
      </c>
      <c r="E45" s="70">
        <f>E46</f>
        <v>10951</v>
      </c>
      <c r="F45" s="70">
        <f>F46</f>
        <v>0</v>
      </c>
      <c r="G45" s="71">
        <f t="shared" si="0"/>
        <v>27051</v>
      </c>
      <c r="H45" s="70">
        <f>H46</f>
        <v>16100</v>
      </c>
      <c r="I45" s="70">
        <f>I46</f>
        <v>0</v>
      </c>
      <c r="J45" s="70">
        <f>J46</f>
        <v>10951</v>
      </c>
      <c r="K45" s="70">
        <f>K46</f>
        <v>0</v>
      </c>
      <c r="L45" s="71">
        <f t="shared" si="4"/>
        <v>27051</v>
      </c>
    </row>
    <row r="46" spans="1:12" x14ac:dyDescent="0.25">
      <c r="A46" s="87" t="s">
        <v>65</v>
      </c>
      <c r="B46" s="88" t="s">
        <v>58</v>
      </c>
      <c r="C46" s="89">
        <v>16100</v>
      </c>
      <c r="D46" s="89">
        <v>0</v>
      </c>
      <c r="E46" s="89">
        <v>10951</v>
      </c>
      <c r="F46" s="89">
        <v>0</v>
      </c>
      <c r="G46" s="71">
        <f t="shared" si="0"/>
        <v>27051</v>
      </c>
      <c r="H46" s="89">
        <v>16100</v>
      </c>
      <c r="I46" s="89">
        <v>0</v>
      </c>
      <c r="J46" s="89">
        <v>10951</v>
      </c>
      <c r="K46" s="89">
        <v>0</v>
      </c>
      <c r="L46" s="71">
        <f t="shared" si="4"/>
        <v>27051</v>
      </c>
    </row>
    <row r="47" spans="1:12" x14ac:dyDescent="0.25">
      <c r="A47" s="68" t="s">
        <v>35</v>
      </c>
      <c r="B47" s="69" t="s">
        <v>45</v>
      </c>
      <c r="C47" s="70">
        <f>(C38+C40+C45)*27%+1</f>
        <v>4987.9000000000005</v>
      </c>
      <c r="D47" s="70">
        <v>0</v>
      </c>
      <c r="E47" s="70">
        <f>(E38+E45+E40)*27%</f>
        <v>2963.25</v>
      </c>
      <c r="F47" s="70">
        <v>0</v>
      </c>
      <c r="G47" s="71">
        <f t="shared" si="0"/>
        <v>7951.1500000000005</v>
      </c>
      <c r="H47" s="70">
        <f>(H38+H40+H45)*27%+1</f>
        <v>4987.9000000000005</v>
      </c>
      <c r="I47" s="70">
        <v>0</v>
      </c>
      <c r="J47" s="70">
        <f>(J38+J45+J40)*27%</f>
        <v>2963.25</v>
      </c>
      <c r="K47" s="70">
        <v>0</v>
      </c>
      <c r="L47" s="71">
        <f t="shared" si="4"/>
        <v>7951.1500000000005</v>
      </c>
    </row>
    <row r="48" spans="1:12" x14ac:dyDescent="0.25">
      <c r="A48" s="68" t="s">
        <v>36</v>
      </c>
      <c r="B48" s="69" t="s">
        <v>46</v>
      </c>
      <c r="C48" s="70">
        <v>0</v>
      </c>
      <c r="D48" s="70">
        <v>0</v>
      </c>
      <c r="E48" s="70">
        <v>0</v>
      </c>
      <c r="F48" s="70">
        <v>0</v>
      </c>
      <c r="G48" s="71">
        <f t="shared" si="0"/>
        <v>0</v>
      </c>
      <c r="H48" s="70">
        <v>0</v>
      </c>
      <c r="I48" s="70">
        <v>0</v>
      </c>
      <c r="J48" s="70">
        <v>0</v>
      </c>
      <c r="K48" s="70">
        <v>0</v>
      </c>
      <c r="L48" s="71">
        <f t="shared" si="4"/>
        <v>0</v>
      </c>
    </row>
    <row r="49" spans="1:12" x14ac:dyDescent="0.25">
      <c r="A49" s="68" t="s">
        <v>37</v>
      </c>
      <c r="B49" s="69" t="s">
        <v>47</v>
      </c>
      <c r="C49" s="70">
        <v>0</v>
      </c>
      <c r="D49" s="70">
        <v>0</v>
      </c>
      <c r="E49" s="70">
        <v>0</v>
      </c>
      <c r="F49" s="70">
        <v>0</v>
      </c>
      <c r="G49" s="71">
        <f t="shared" si="0"/>
        <v>0</v>
      </c>
      <c r="H49" s="70">
        <v>0</v>
      </c>
      <c r="I49" s="70">
        <v>0</v>
      </c>
      <c r="J49" s="70">
        <v>0</v>
      </c>
      <c r="K49" s="70">
        <v>0</v>
      </c>
      <c r="L49" s="71">
        <f t="shared" si="4"/>
        <v>0</v>
      </c>
    </row>
    <row r="50" spans="1:12" x14ac:dyDescent="0.25">
      <c r="A50" s="68" t="s">
        <v>38</v>
      </c>
      <c r="B50" s="69" t="s">
        <v>48</v>
      </c>
      <c r="C50" s="70">
        <v>0</v>
      </c>
      <c r="D50" s="70">
        <v>0</v>
      </c>
      <c r="E50" s="70">
        <v>0</v>
      </c>
      <c r="F50" s="70">
        <v>0</v>
      </c>
      <c r="G50" s="71">
        <f t="shared" si="0"/>
        <v>0</v>
      </c>
      <c r="H50" s="70">
        <v>0</v>
      </c>
      <c r="I50" s="70">
        <v>0</v>
      </c>
      <c r="J50" s="70">
        <v>0</v>
      </c>
      <c r="K50" s="70">
        <v>0</v>
      </c>
      <c r="L50" s="71">
        <f t="shared" si="4"/>
        <v>0</v>
      </c>
    </row>
    <row r="51" spans="1:12" ht="15.75" thickBot="1" x14ac:dyDescent="0.3">
      <c r="A51" s="72" t="s">
        <v>197</v>
      </c>
      <c r="B51" s="73" t="s">
        <v>49</v>
      </c>
      <c r="C51" s="74">
        <v>0</v>
      </c>
      <c r="D51" s="70">
        <v>0</v>
      </c>
      <c r="E51" s="70">
        <v>0</v>
      </c>
      <c r="F51" s="70">
        <v>0</v>
      </c>
      <c r="G51" s="75">
        <f t="shared" si="0"/>
        <v>0</v>
      </c>
      <c r="H51" s="74">
        <v>3465</v>
      </c>
      <c r="I51" s="70">
        <v>0</v>
      </c>
      <c r="J51" s="70">
        <v>0</v>
      </c>
      <c r="K51" s="70">
        <v>0</v>
      </c>
      <c r="L51" s="75">
        <f t="shared" si="4"/>
        <v>3465</v>
      </c>
    </row>
    <row r="52" spans="1:12" ht="15.75" thickBot="1" x14ac:dyDescent="0.3">
      <c r="A52" s="78" t="s">
        <v>50</v>
      </c>
      <c r="B52" s="79" t="s">
        <v>51</v>
      </c>
      <c r="C52" s="80">
        <f t="shared" ref="C52:L52" si="5">C37+C38+C40+C41+C45+C47+C48+C49+C50+C51</f>
        <v>23457.9</v>
      </c>
      <c r="D52" s="80">
        <f t="shared" si="5"/>
        <v>3000</v>
      </c>
      <c r="E52" s="80">
        <f t="shared" si="5"/>
        <v>13938.25</v>
      </c>
      <c r="F52" s="94">
        <f t="shared" si="5"/>
        <v>1500</v>
      </c>
      <c r="G52" s="113">
        <f t="shared" si="5"/>
        <v>41896.15</v>
      </c>
      <c r="H52" s="80">
        <f t="shared" si="5"/>
        <v>26922.9</v>
      </c>
      <c r="I52" s="80">
        <f t="shared" si="5"/>
        <v>3500</v>
      </c>
      <c r="J52" s="80">
        <f t="shared" si="5"/>
        <v>13938.25</v>
      </c>
      <c r="K52" s="94">
        <f t="shared" si="5"/>
        <v>1500</v>
      </c>
      <c r="L52" s="113">
        <f t="shared" si="5"/>
        <v>45861.15</v>
      </c>
    </row>
    <row r="53" spans="1:12" x14ac:dyDescent="0.25">
      <c r="A53" s="82"/>
      <c r="B53" s="83"/>
      <c r="C53" s="84"/>
      <c r="D53" s="84"/>
      <c r="E53" s="84"/>
      <c r="F53" s="85"/>
      <c r="G53" s="71"/>
      <c r="H53" s="84"/>
      <c r="I53" s="84"/>
      <c r="J53" s="84"/>
      <c r="K53" s="85"/>
      <c r="L53" s="71"/>
    </row>
    <row r="54" spans="1:12" x14ac:dyDescent="0.25">
      <c r="A54" s="68" t="s">
        <v>66</v>
      </c>
      <c r="B54" s="69" t="s">
        <v>71</v>
      </c>
      <c r="C54" s="70">
        <v>0</v>
      </c>
      <c r="D54" s="70">
        <v>0</v>
      </c>
      <c r="E54" s="70">
        <v>0</v>
      </c>
      <c r="F54" s="70">
        <v>0</v>
      </c>
      <c r="G54" s="71">
        <f t="shared" si="0"/>
        <v>0</v>
      </c>
      <c r="H54" s="70">
        <v>0</v>
      </c>
      <c r="I54" s="70">
        <v>0</v>
      </c>
      <c r="J54" s="70">
        <v>0</v>
      </c>
      <c r="K54" s="70">
        <v>0</v>
      </c>
      <c r="L54" s="71">
        <f t="shared" ref="L54:L58" si="6">SUM(H54:K54)</f>
        <v>0</v>
      </c>
    </row>
    <row r="55" spans="1:12" x14ac:dyDescent="0.25">
      <c r="A55" s="68" t="s">
        <v>67</v>
      </c>
      <c r="B55" s="69" t="s">
        <v>110</v>
      </c>
      <c r="C55" s="70">
        <v>0</v>
      </c>
      <c r="D55" s="70">
        <v>0</v>
      </c>
      <c r="E55" s="70">
        <v>0</v>
      </c>
      <c r="F55" s="70">
        <v>0</v>
      </c>
      <c r="G55" s="71">
        <f t="shared" si="0"/>
        <v>0</v>
      </c>
      <c r="H55" s="70">
        <v>0</v>
      </c>
      <c r="I55" s="70">
        <v>0</v>
      </c>
      <c r="J55" s="70">
        <v>0</v>
      </c>
      <c r="K55" s="70">
        <v>0</v>
      </c>
      <c r="L55" s="71">
        <f t="shared" si="6"/>
        <v>0</v>
      </c>
    </row>
    <row r="56" spans="1:12" ht="15.75" thickBot="1" x14ac:dyDescent="0.3">
      <c r="A56" s="72" t="s">
        <v>68</v>
      </c>
      <c r="B56" s="73" t="s">
        <v>72</v>
      </c>
      <c r="C56" s="70">
        <v>0</v>
      </c>
      <c r="D56" s="70">
        <v>0</v>
      </c>
      <c r="E56" s="70">
        <v>0</v>
      </c>
      <c r="F56" s="70">
        <v>0</v>
      </c>
      <c r="G56" s="75">
        <f t="shared" si="0"/>
        <v>0</v>
      </c>
      <c r="H56" s="70">
        <v>0</v>
      </c>
      <c r="I56" s="70">
        <v>0</v>
      </c>
      <c r="J56" s="70">
        <v>0</v>
      </c>
      <c r="K56" s="70">
        <v>0</v>
      </c>
      <c r="L56" s="75">
        <f t="shared" si="6"/>
        <v>0</v>
      </c>
    </row>
    <row r="57" spans="1:12" ht="15.75" thickBot="1" x14ac:dyDescent="0.3">
      <c r="A57" s="78" t="s">
        <v>69</v>
      </c>
      <c r="B57" s="79" t="s">
        <v>70</v>
      </c>
      <c r="C57" s="80">
        <f>SUM(C54:C56)</f>
        <v>0</v>
      </c>
      <c r="D57" s="80">
        <f>SUM(D54:D56)</f>
        <v>0</v>
      </c>
      <c r="E57" s="80">
        <f>SUM(E54:E56)</f>
        <v>0</v>
      </c>
      <c r="F57" s="94">
        <f>SUM(F54:F56)</f>
        <v>0</v>
      </c>
      <c r="G57" s="81">
        <f t="shared" si="0"/>
        <v>0</v>
      </c>
      <c r="H57" s="80">
        <f>SUM(H54:H56)</f>
        <v>0</v>
      </c>
      <c r="I57" s="80">
        <f>SUM(I54:I56)</f>
        <v>0</v>
      </c>
      <c r="J57" s="80">
        <f>SUM(J54:J56)</f>
        <v>0</v>
      </c>
      <c r="K57" s="94">
        <f>SUM(K54:K56)</f>
        <v>0</v>
      </c>
      <c r="L57" s="81">
        <f t="shared" si="6"/>
        <v>0</v>
      </c>
    </row>
    <row r="58" spans="1:12" ht="15.75" thickBot="1" x14ac:dyDescent="0.3">
      <c r="A58" s="96"/>
      <c r="B58" s="97"/>
      <c r="C58" s="98"/>
      <c r="D58" s="98"/>
      <c r="E58" s="98"/>
      <c r="F58" s="99"/>
      <c r="G58" s="75">
        <f t="shared" si="0"/>
        <v>0</v>
      </c>
      <c r="H58" s="98"/>
      <c r="I58" s="98"/>
      <c r="J58" s="98"/>
      <c r="K58" s="99"/>
      <c r="L58" s="75">
        <f t="shared" si="6"/>
        <v>0</v>
      </c>
    </row>
    <row r="59" spans="1:12" ht="16.5" thickBot="1" x14ac:dyDescent="0.3">
      <c r="A59" s="147" t="s">
        <v>107</v>
      </c>
      <c r="B59" s="148"/>
      <c r="C59" s="100">
        <f t="shared" ref="C59:L59" si="7">C17+C35+C52+C57</f>
        <v>569098.9</v>
      </c>
      <c r="D59" s="100">
        <f t="shared" si="7"/>
        <v>3000</v>
      </c>
      <c r="E59" s="100">
        <f t="shared" si="7"/>
        <v>13938.25</v>
      </c>
      <c r="F59" s="101">
        <f t="shared" si="7"/>
        <v>1500</v>
      </c>
      <c r="G59" s="118">
        <f t="shared" si="7"/>
        <v>587537.15</v>
      </c>
      <c r="H59" s="100">
        <f t="shared" si="7"/>
        <v>582315.9</v>
      </c>
      <c r="I59" s="100">
        <f t="shared" si="7"/>
        <v>3500</v>
      </c>
      <c r="J59" s="100">
        <f t="shared" si="7"/>
        <v>13938.25</v>
      </c>
      <c r="K59" s="101">
        <f t="shared" si="7"/>
        <v>1800</v>
      </c>
      <c r="L59" s="118">
        <f t="shared" si="7"/>
        <v>601554.15</v>
      </c>
    </row>
    <row r="60" spans="1:12" x14ac:dyDescent="0.25">
      <c r="A60" s="82"/>
      <c r="B60" s="83"/>
      <c r="C60" s="84"/>
      <c r="D60" s="84"/>
      <c r="E60" s="84"/>
      <c r="F60" s="85"/>
      <c r="G60" s="71"/>
      <c r="H60" s="84"/>
      <c r="I60" s="84"/>
      <c r="J60" s="84"/>
      <c r="K60" s="85"/>
      <c r="L60" s="71"/>
    </row>
    <row r="61" spans="1:12" x14ac:dyDescent="0.25">
      <c r="A61" s="68" t="s">
        <v>73</v>
      </c>
      <c r="B61" s="69" t="s">
        <v>84</v>
      </c>
      <c r="C61" s="70">
        <v>0</v>
      </c>
      <c r="D61" s="70">
        <v>0</v>
      </c>
      <c r="E61" s="70">
        <v>0</v>
      </c>
      <c r="F61" s="70">
        <v>0</v>
      </c>
      <c r="G61" s="71">
        <f t="shared" si="0"/>
        <v>0</v>
      </c>
      <c r="H61" s="70">
        <v>0</v>
      </c>
      <c r="I61" s="70">
        <v>0</v>
      </c>
      <c r="J61" s="70">
        <v>0</v>
      </c>
      <c r="K61" s="70">
        <v>0</v>
      </c>
      <c r="L61" s="71">
        <f t="shared" ref="L61:L71" si="8">SUM(H61:K61)</f>
        <v>0</v>
      </c>
    </row>
    <row r="62" spans="1:12" x14ac:dyDescent="0.25">
      <c r="A62" s="68" t="s">
        <v>74</v>
      </c>
      <c r="B62" s="69" t="s">
        <v>85</v>
      </c>
      <c r="C62" s="70">
        <v>0</v>
      </c>
      <c r="D62" s="70">
        <v>0</v>
      </c>
      <c r="E62" s="70">
        <v>0</v>
      </c>
      <c r="F62" s="70">
        <v>0</v>
      </c>
      <c r="G62" s="71">
        <f t="shared" si="0"/>
        <v>0</v>
      </c>
      <c r="H62" s="70">
        <v>245000</v>
      </c>
      <c r="I62" s="70">
        <v>0</v>
      </c>
      <c r="J62" s="70">
        <v>0</v>
      </c>
      <c r="K62" s="70">
        <v>0</v>
      </c>
      <c r="L62" s="71">
        <f t="shared" si="8"/>
        <v>245000</v>
      </c>
    </row>
    <row r="63" spans="1:12" x14ac:dyDescent="0.25">
      <c r="A63" s="68" t="s">
        <v>75</v>
      </c>
      <c r="B63" s="69" t="s">
        <v>86</v>
      </c>
      <c r="C63" s="70">
        <v>0</v>
      </c>
      <c r="D63" s="70">
        <v>0</v>
      </c>
      <c r="E63" s="70">
        <v>0</v>
      </c>
      <c r="F63" s="70">
        <v>0</v>
      </c>
      <c r="G63" s="71">
        <f t="shared" si="0"/>
        <v>0</v>
      </c>
      <c r="H63" s="70">
        <v>89615</v>
      </c>
      <c r="I63" s="70">
        <v>0</v>
      </c>
      <c r="J63" s="70">
        <v>0</v>
      </c>
      <c r="K63" s="70">
        <v>111</v>
      </c>
      <c r="L63" s="71">
        <f t="shared" si="8"/>
        <v>89726</v>
      </c>
    </row>
    <row r="64" spans="1:12" x14ac:dyDescent="0.25">
      <c r="A64" s="68" t="s">
        <v>76</v>
      </c>
      <c r="B64" s="69" t="s">
        <v>87</v>
      </c>
      <c r="C64" s="70">
        <v>0</v>
      </c>
      <c r="D64" s="70">
        <v>0</v>
      </c>
      <c r="E64" s="70">
        <v>0</v>
      </c>
      <c r="F64" s="70">
        <v>0</v>
      </c>
      <c r="G64" s="71">
        <f t="shared" si="0"/>
        <v>0</v>
      </c>
      <c r="H64" s="70">
        <v>0</v>
      </c>
      <c r="I64" s="70">
        <v>0</v>
      </c>
      <c r="J64" s="70">
        <v>0</v>
      </c>
      <c r="K64" s="70">
        <v>0</v>
      </c>
      <c r="L64" s="71">
        <f t="shared" si="8"/>
        <v>0</v>
      </c>
    </row>
    <row r="65" spans="1:12" x14ac:dyDescent="0.25">
      <c r="A65" s="68" t="s">
        <v>77</v>
      </c>
      <c r="B65" s="69" t="s">
        <v>88</v>
      </c>
      <c r="C65" s="70">
        <v>0</v>
      </c>
      <c r="D65" s="70">
        <v>0</v>
      </c>
      <c r="E65" s="70">
        <v>0</v>
      </c>
      <c r="F65" s="70">
        <v>0</v>
      </c>
      <c r="G65" s="71">
        <f t="shared" si="0"/>
        <v>0</v>
      </c>
      <c r="H65" s="70">
        <v>0</v>
      </c>
      <c r="I65" s="70">
        <v>0</v>
      </c>
      <c r="J65" s="70">
        <v>0</v>
      </c>
      <c r="K65" s="70">
        <v>0</v>
      </c>
      <c r="L65" s="71">
        <f t="shared" si="8"/>
        <v>0</v>
      </c>
    </row>
    <row r="66" spans="1:12" x14ac:dyDescent="0.25">
      <c r="A66" s="68" t="s">
        <v>78</v>
      </c>
      <c r="B66" s="69" t="s">
        <v>91</v>
      </c>
      <c r="C66" s="70">
        <v>0</v>
      </c>
      <c r="D66" s="70">
        <v>70762</v>
      </c>
      <c r="E66" s="70">
        <v>105240</v>
      </c>
      <c r="F66" s="70">
        <v>15811</v>
      </c>
      <c r="G66" s="71">
        <f t="shared" si="0"/>
        <v>191813</v>
      </c>
      <c r="H66" s="70">
        <v>0</v>
      </c>
      <c r="I66" s="70">
        <v>74576</v>
      </c>
      <c r="J66" s="70">
        <v>110802</v>
      </c>
      <c r="K66" s="70">
        <f>16454+340</f>
        <v>16794</v>
      </c>
      <c r="L66" s="71">
        <f t="shared" si="8"/>
        <v>202172</v>
      </c>
    </row>
    <row r="67" spans="1:12" x14ac:dyDescent="0.25">
      <c r="A67" s="68" t="s">
        <v>79</v>
      </c>
      <c r="B67" s="69" t="s">
        <v>89</v>
      </c>
      <c r="C67" s="70">
        <v>0</v>
      </c>
      <c r="D67" s="70">
        <v>0</v>
      </c>
      <c r="E67" s="70">
        <v>0</v>
      </c>
      <c r="F67" s="70">
        <v>0</v>
      </c>
      <c r="G67" s="71">
        <f t="shared" si="0"/>
        <v>0</v>
      </c>
      <c r="H67" s="70">
        <v>0</v>
      </c>
      <c r="I67" s="70">
        <v>0</v>
      </c>
      <c r="J67" s="70">
        <v>0</v>
      </c>
      <c r="K67" s="70">
        <v>0</v>
      </c>
      <c r="L67" s="71">
        <f t="shared" si="8"/>
        <v>0</v>
      </c>
    </row>
    <row r="68" spans="1:12" x14ac:dyDescent="0.25">
      <c r="A68" s="68" t="s">
        <v>80</v>
      </c>
      <c r="B68" s="69" t="s">
        <v>90</v>
      </c>
      <c r="C68" s="70">
        <v>0</v>
      </c>
      <c r="D68" s="70">
        <v>0</v>
      </c>
      <c r="E68" s="70">
        <v>0</v>
      </c>
      <c r="F68" s="70">
        <v>0</v>
      </c>
      <c r="G68" s="71">
        <f t="shared" si="0"/>
        <v>0</v>
      </c>
      <c r="H68" s="70">
        <v>0</v>
      </c>
      <c r="I68" s="70">
        <v>0</v>
      </c>
      <c r="J68" s="70">
        <v>0</v>
      </c>
      <c r="K68" s="70">
        <v>0</v>
      </c>
      <c r="L68" s="71">
        <f t="shared" si="8"/>
        <v>0</v>
      </c>
    </row>
    <row r="69" spans="1:12" x14ac:dyDescent="0.25">
      <c r="A69" s="68" t="s">
        <v>81</v>
      </c>
      <c r="B69" s="69" t="s">
        <v>83</v>
      </c>
      <c r="C69" s="70">
        <v>0</v>
      </c>
      <c r="D69" s="70">
        <v>0</v>
      </c>
      <c r="E69" s="70">
        <v>0</v>
      </c>
      <c r="F69" s="70">
        <v>0</v>
      </c>
      <c r="G69" s="71">
        <f t="shared" si="0"/>
        <v>0</v>
      </c>
      <c r="H69" s="70">
        <v>0</v>
      </c>
      <c r="I69" s="70">
        <v>0</v>
      </c>
      <c r="J69" s="70">
        <v>0</v>
      </c>
      <c r="K69" s="70">
        <v>0</v>
      </c>
      <c r="L69" s="71">
        <f t="shared" si="8"/>
        <v>0</v>
      </c>
    </row>
    <row r="70" spans="1:12" ht="15.75" thickBot="1" x14ac:dyDescent="0.3">
      <c r="A70" s="72" t="s">
        <v>82</v>
      </c>
      <c r="B70" s="73" t="s">
        <v>108</v>
      </c>
      <c r="C70" s="70">
        <v>0</v>
      </c>
      <c r="D70" s="70">
        <v>0</v>
      </c>
      <c r="E70" s="70">
        <v>0</v>
      </c>
      <c r="F70" s="70">
        <v>0</v>
      </c>
      <c r="G70" s="75">
        <f t="shared" si="0"/>
        <v>0</v>
      </c>
      <c r="H70" s="70">
        <v>0</v>
      </c>
      <c r="I70" s="70">
        <v>0</v>
      </c>
      <c r="J70" s="70">
        <v>0</v>
      </c>
      <c r="K70" s="70">
        <v>0</v>
      </c>
      <c r="L70" s="75">
        <f t="shared" si="8"/>
        <v>0</v>
      </c>
    </row>
    <row r="71" spans="1:12" ht="15.75" thickBot="1" x14ac:dyDescent="0.3">
      <c r="A71" s="78" t="s">
        <v>92</v>
      </c>
      <c r="B71" s="79" t="s">
        <v>93</v>
      </c>
      <c r="C71" s="80">
        <f>SUM(C61:C70)</f>
        <v>0</v>
      </c>
      <c r="D71" s="80">
        <f>SUM(D61:D70)</f>
        <v>70762</v>
      </c>
      <c r="E71" s="80">
        <f>SUM(E61:E70)</f>
        <v>105240</v>
      </c>
      <c r="F71" s="94">
        <f>SUM(F61:F70)</f>
        <v>15811</v>
      </c>
      <c r="G71" s="81">
        <f t="shared" si="0"/>
        <v>191813</v>
      </c>
      <c r="H71" s="80">
        <f>SUM(H61:H70)</f>
        <v>334615</v>
      </c>
      <c r="I71" s="80">
        <f>SUM(I61:I70)</f>
        <v>74576</v>
      </c>
      <c r="J71" s="80">
        <f>SUM(J61:J70)</f>
        <v>110802</v>
      </c>
      <c r="K71" s="94">
        <f>SUM(K61:K70)</f>
        <v>16905</v>
      </c>
      <c r="L71" s="81">
        <f t="shared" si="8"/>
        <v>536898</v>
      </c>
    </row>
    <row r="72" spans="1:12" ht="15.75" thickBot="1" x14ac:dyDescent="0.3">
      <c r="A72" s="96"/>
      <c r="B72" s="97"/>
      <c r="C72" s="98"/>
      <c r="D72" s="98"/>
      <c r="E72" s="98"/>
      <c r="F72" s="99"/>
      <c r="G72" s="75"/>
      <c r="H72" s="98"/>
      <c r="I72" s="98"/>
      <c r="J72" s="98"/>
      <c r="K72" s="99"/>
      <c r="L72" s="75"/>
    </row>
    <row r="73" spans="1:12" ht="16.5" thickBot="1" x14ac:dyDescent="0.3">
      <c r="A73" s="147" t="s">
        <v>94</v>
      </c>
      <c r="B73" s="148"/>
      <c r="C73" s="100">
        <f t="shared" ref="C73:L73" si="9">C59+C71</f>
        <v>569098.9</v>
      </c>
      <c r="D73" s="100">
        <f t="shared" si="9"/>
        <v>73762</v>
      </c>
      <c r="E73" s="100">
        <f t="shared" si="9"/>
        <v>119178.25</v>
      </c>
      <c r="F73" s="101">
        <f t="shared" si="9"/>
        <v>17311</v>
      </c>
      <c r="G73" s="118">
        <f t="shared" si="9"/>
        <v>779350.15</v>
      </c>
      <c r="H73" s="100">
        <f t="shared" si="9"/>
        <v>916930.9</v>
      </c>
      <c r="I73" s="100">
        <f t="shared" si="9"/>
        <v>78076</v>
      </c>
      <c r="J73" s="100">
        <f t="shared" si="9"/>
        <v>124740.25</v>
      </c>
      <c r="K73" s="101">
        <f t="shared" si="9"/>
        <v>18705</v>
      </c>
      <c r="L73" s="118">
        <f t="shared" si="9"/>
        <v>1138452.1499999999</v>
      </c>
    </row>
    <row r="74" spans="1:12" x14ac:dyDescent="0.25">
      <c r="A74" s="145" t="s">
        <v>196</v>
      </c>
    </row>
    <row r="84" spans="7:12" x14ac:dyDescent="0.25">
      <c r="G84" s="57" t="s">
        <v>195</v>
      </c>
      <c r="L84" s="57" t="s">
        <v>195</v>
      </c>
    </row>
  </sheetData>
  <mergeCells count="8">
    <mergeCell ref="A59:B59"/>
    <mergeCell ref="A73:B73"/>
    <mergeCell ref="A2:L2"/>
    <mergeCell ref="A3:L3"/>
    <mergeCell ref="A5:A6"/>
    <mergeCell ref="B5:B6"/>
    <mergeCell ref="C5:G5"/>
    <mergeCell ref="H5:L5"/>
  </mergeCells>
  <pageMargins left="0.7" right="0.7" top="0.75" bottom="0.75" header="0.3" footer="0.3"/>
  <pageSetup paperSize="9" scale="77" orientation="portrait" r:id="rId1"/>
  <rowBreaks count="1" manualBreakCount="1">
    <brk id="52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opLeftCell="A43" zoomScale="85" zoomScaleNormal="85" workbookViewId="0">
      <selection activeCell="K47" sqref="K47"/>
    </sheetView>
  </sheetViews>
  <sheetFormatPr defaultRowHeight="15" x14ac:dyDescent="0.25"/>
  <cols>
    <col min="1" max="1" width="9.85546875" style="56" customWidth="1"/>
    <col min="2" max="2" width="45.5703125" style="56" customWidth="1"/>
    <col min="3" max="3" width="12.85546875" style="57" customWidth="1"/>
    <col min="4" max="4" width="10.7109375" style="57" customWidth="1"/>
    <col min="5" max="5" width="11.7109375" style="57" customWidth="1"/>
    <col min="6" max="7" width="11" style="57" customWidth="1"/>
    <col min="8" max="23" width="11.7109375" style="57" customWidth="1"/>
    <col min="24" max="24" width="11.7109375" style="32" customWidth="1"/>
    <col min="25" max="25" width="10.5703125" style="32" customWidth="1"/>
  </cols>
  <sheetData>
    <row r="1" spans="1:27" x14ac:dyDescent="0.25">
      <c r="Y1" s="33" t="s">
        <v>163</v>
      </c>
    </row>
    <row r="2" spans="1:27" x14ac:dyDescent="0.25">
      <c r="A2" s="162" t="s">
        <v>190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7" x14ac:dyDescent="0.25">
      <c r="A3" s="162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7" ht="15.75" thickBot="1" x14ac:dyDescent="0.3">
      <c r="Y4" s="34" t="s">
        <v>105</v>
      </c>
    </row>
    <row r="5" spans="1:27" ht="75.75" customHeight="1" thickBot="1" x14ac:dyDescent="0.3">
      <c r="A5" s="60" t="s">
        <v>2</v>
      </c>
      <c r="B5" s="61" t="s">
        <v>0</v>
      </c>
      <c r="C5" s="133" t="s">
        <v>175</v>
      </c>
      <c r="D5" s="134" t="s">
        <v>139</v>
      </c>
      <c r="E5" s="134" t="s">
        <v>140</v>
      </c>
      <c r="F5" s="134" t="s">
        <v>141</v>
      </c>
      <c r="G5" s="134" t="s">
        <v>130</v>
      </c>
      <c r="H5" s="135" t="s">
        <v>157</v>
      </c>
      <c r="I5" s="135" t="s">
        <v>142</v>
      </c>
      <c r="J5" s="135" t="s">
        <v>144</v>
      </c>
      <c r="K5" s="135" t="s">
        <v>143</v>
      </c>
      <c r="L5" s="135" t="s">
        <v>145</v>
      </c>
      <c r="M5" s="135" t="s">
        <v>146</v>
      </c>
      <c r="N5" s="135" t="s">
        <v>147</v>
      </c>
      <c r="O5" s="135" t="s">
        <v>148</v>
      </c>
      <c r="P5" s="135" t="s">
        <v>149</v>
      </c>
      <c r="Q5" s="135" t="s">
        <v>150</v>
      </c>
      <c r="R5" s="135" t="s">
        <v>151</v>
      </c>
      <c r="S5" s="135" t="s">
        <v>152</v>
      </c>
      <c r="T5" s="135" t="s">
        <v>153</v>
      </c>
      <c r="U5" s="135" t="s">
        <v>154</v>
      </c>
      <c r="V5" s="135" t="s">
        <v>155</v>
      </c>
      <c r="W5" s="135" t="s">
        <v>156</v>
      </c>
      <c r="X5" s="121" t="s">
        <v>174</v>
      </c>
      <c r="Y5" s="36" t="s">
        <v>1</v>
      </c>
    </row>
    <row r="6" spans="1:27" x14ac:dyDescent="0.25">
      <c r="A6" s="82" t="s">
        <v>3</v>
      </c>
      <c r="B6" s="83" t="s">
        <v>4</v>
      </c>
      <c r="C6" s="66">
        <v>68180</v>
      </c>
      <c r="D6" s="84">
        <v>0</v>
      </c>
      <c r="E6" s="84">
        <v>0</v>
      </c>
      <c r="F6" s="84">
        <v>0</v>
      </c>
      <c r="G6" s="84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39">
        <v>0</v>
      </c>
      <c r="Y6" s="127">
        <f>SUM(C6:W6)</f>
        <v>68180</v>
      </c>
    </row>
    <row r="7" spans="1:27" x14ac:dyDescent="0.25">
      <c r="A7" s="68" t="s">
        <v>5</v>
      </c>
      <c r="B7" s="69" t="s">
        <v>109</v>
      </c>
      <c r="C7" s="70">
        <v>77786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39">
        <v>0</v>
      </c>
      <c r="Y7" s="127">
        <f>SUM(C7:X7)</f>
        <v>77786</v>
      </c>
    </row>
    <row r="8" spans="1:27" x14ac:dyDescent="0.25">
      <c r="A8" s="68" t="s">
        <v>7</v>
      </c>
      <c r="B8" s="69" t="s">
        <v>8</v>
      </c>
      <c r="C8" s="70">
        <v>52510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39">
        <v>0</v>
      </c>
      <c r="Y8" s="127">
        <f t="shared" ref="Y8:Y15" si="0">SUM(C8:W8)</f>
        <v>52510</v>
      </c>
    </row>
    <row r="9" spans="1:27" x14ac:dyDescent="0.25">
      <c r="A9" s="68" t="s">
        <v>9</v>
      </c>
      <c r="B9" s="69" t="s">
        <v>10</v>
      </c>
      <c r="C9" s="70">
        <v>4246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9">
        <v>0</v>
      </c>
      <c r="Y9" s="127">
        <f t="shared" si="0"/>
        <v>4246</v>
      </c>
    </row>
    <row r="10" spans="1:27" x14ac:dyDescent="0.25">
      <c r="A10" s="68" t="s">
        <v>11</v>
      </c>
      <c r="B10" s="69" t="s">
        <v>12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39">
        <v>0</v>
      </c>
      <c r="Y10" s="127">
        <f t="shared" si="0"/>
        <v>0</v>
      </c>
    </row>
    <row r="11" spans="1:27" x14ac:dyDescent="0.25">
      <c r="A11" s="72" t="s">
        <v>13</v>
      </c>
      <c r="B11" s="73" t="s">
        <v>14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39">
        <v>0</v>
      </c>
      <c r="Y11" s="127">
        <f t="shared" si="0"/>
        <v>0</v>
      </c>
    </row>
    <row r="12" spans="1:27" x14ac:dyDescent="0.25">
      <c r="A12" s="68" t="s">
        <v>166</v>
      </c>
      <c r="B12" s="69" t="s">
        <v>167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9">
        <v>0</v>
      </c>
      <c r="Y12" s="127">
        <f t="shared" si="0"/>
        <v>0</v>
      </c>
    </row>
    <row r="13" spans="1:27" x14ac:dyDescent="0.25">
      <c r="A13" s="68" t="s">
        <v>168</v>
      </c>
      <c r="B13" s="69" t="s">
        <v>172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9">
        <v>0</v>
      </c>
      <c r="Y13" s="127">
        <f t="shared" si="0"/>
        <v>0</v>
      </c>
    </row>
    <row r="14" spans="1:27" x14ac:dyDescent="0.25">
      <c r="A14" s="68" t="s">
        <v>169</v>
      </c>
      <c r="B14" s="69" t="s">
        <v>173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9">
        <v>0</v>
      </c>
      <c r="Y14" s="127">
        <f t="shared" si="0"/>
        <v>0</v>
      </c>
    </row>
    <row r="15" spans="1:27" ht="15.75" thickBot="1" x14ac:dyDescent="0.3">
      <c r="A15" s="72" t="s">
        <v>170</v>
      </c>
      <c r="B15" s="73" t="s">
        <v>171</v>
      </c>
      <c r="C15" s="74">
        <v>0</v>
      </c>
      <c r="D15" s="74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4">
        <v>11520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39">
        <v>0</v>
      </c>
      <c r="Y15" s="128">
        <f t="shared" si="0"/>
        <v>11520</v>
      </c>
    </row>
    <row r="16" spans="1:27" ht="15.75" thickBot="1" x14ac:dyDescent="0.3">
      <c r="A16" s="78" t="s">
        <v>15</v>
      </c>
      <c r="B16" s="79" t="s">
        <v>16</v>
      </c>
      <c r="C16" s="80">
        <f>SUM(C6:C15)</f>
        <v>202722</v>
      </c>
      <c r="D16" s="80">
        <f t="shared" ref="D16:Y16" si="1">SUM(D6:D15)</f>
        <v>0</v>
      </c>
      <c r="E16" s="80">
        <f t="shared" si="1"/>
        <v>0</v>
      </c>
      <c r="F16" s="80">
        <f t="shared" si="1"/>
        <v>0</v>
      </c>
      <c r="G16" s="80">
        <f t="shared" si="1"/>
        <v>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0</v>
      </c>
      <c r="O16" s="80">
        <f t="shared" si="1"/>
        <v>0</v>
      </c>
      <c r="P16" s="80">
        <f t="shared" si="1"/>
        <v>0</v>
      </c>
      <c r="Q16" s="80">
        <f t="shared" si="1"/>
        <v>0</v>
      </c>
      <c r="R16" s="80">
        <f t="shared" si="1"/>
        <v>11520</v>
      </c>
      <c r="S16" s="80">
        <f t="shared" si="1"/>
        <v>0</v>
      </c>
      <c r="T16" s="80">
        <f t="shared" si="1"/>
        <v>0</v>
      </c>
      <c r="U16" s="80">
        <f t="shared" si="1"/>
        <v>0</v>
      </c>
      <c r="V16" s="80">
        <f t="shared" si="1"/>
        <v>0</v>
      </c>
      <c r="W16" s="80">
        <f t="shared" si="1"/>
        <v>0</v>
      </c>
      <c r="X16" s="43">
        <f t="shared" si="1"/>
        <v>0</v>
      </c>
      <c r="Y16" s="105">
        <f t="shared" si="1"/>
        <v>214242</v>
      </c>
      <c r="AA16" t="s">
        <v>112</v>
      </c>
    </row>
    <row r="17" spans="1:25" x14ac:dyDescent="0.25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37"/>
      <c r="Y17" s="127"/>
    </row>
    <row r="18" spans="1:25" x14ac:dyDescent="0.25">
      <c r="A18" s="68" t="s">
        <v>17</v>
      </c>
      <c r="B18" s="69" t="s">
        <v>18</v>
      </c>
      <c r="C18" s="70">
        <f t="shared" ref="C18:H18" si="2">C19+C20+C21+C22</f>
        <v>0</v>
      </c>
      <c r="D18" s="70">
        <f t="shared" si="2"/>
        <v>0</v>
      </c>
      <c r="E18" s="70">
        <f t="shared" si="2"/>
        <v>0</v>
      </c>
      <c r="F18" s="70">
        <f t="shared" si="2"/>
        <v>0</v>
      </c>
      <c r="G18" s="70">
        <f t="shared" si="2"/>
        <v>226389</v>
      </c>
      <c r="H18" s="70">
        <f t="shared" si="2"/>
        <v>0</v>
      </c>
      <c r="I18" s="70">
        <f t="shared" ref="I18:W18" si="3">I19+I20+I21+I22</f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70">
        <f t="shared" si="3"/>
        <v>0</v>
      </c>
      <c r="O18" s="70">
        <f t="shared" si="3"/>
        <v>0</v>
      </c>
      <c r="P18" s="70">
        <f t="shared" si="3"/>
        <v>0</v>
      </c>
      <c r="Q18" s="70">
        <f t="shared" si="3"/>
        <v>0</v>
      </c>
      <c r="R18" s="70">
        <f t="shared" si="3"/>
        <v>0</v>
      </c>
      <c r="S18" s="70">
        <f t="shared" si="3"/>
        <v>0</v>
      </c>
      <c r="T18" s="70">
        <f t="shared" si="3"/>
        <v>0</v>
      </c>
      <c r="U18" s="70">
        <f t="shared" si="3"/>
        <v>0</v>
      </c>
      <c r="V18" s="70">
        <f t="shared" si="3"/>
        <v>0</v>
      </c>
      <c r="W18" s="70">
        <f t="shared" si="3"/>
        <v>0</v>
      </c>
      <c r="X18" s="39">
        <f>X19+X20+X21+X22</f>
        <v>0</v>
      </c>
      <c r="Y18" s="127">
        <f t="shared" ref="Y18:Y33" si="4">SUM(C18:X18)</f>
        <v>226389</v>
      </c>
    </row>
    <row r="19" spans="1:25" x14ac:dyDescent="0.25">
      <c r="A19" s="87" t="s">
        <v>96</v>
      </c>
      <c r="B19" s="88" t="s">
        <v>176</v>
      </c>
      <c r="C19" s="70">
        <v>0</v>
      </c>
      <c r="D19" s="70">
        <v>0</v>
      </c>
      <c r="E19" s="70">
        <v>0</v>
      </c>
      <c r="F19" s="70">
        <v>0</v>
      </c>
      <c r="G19" s="89">
        <v>100000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9">
        <v>0</v>
      </c>
      <c r="Y19" s="127">
        <f t="shared" si="4"/>
        <v>100000</v>
      </c>
    </row>
    <row r="20" spans="1:25" x14ac:dyDescent="0.25">
      <c r="A20" s="87" t="s">
        <v>97</v>
      </c>
      <c r="B20" s="88" t="s">
        <v>24</v>
      </c>
      <c r="C20" s="70">
        <v>0</v>
      </c>
      <c r="D20" s="70">
        <v>0</v>
      </c>
      <c r="E20" s="70">
        <v>0</v>
      </c>
      <c r="F20" s="70">
        <v>0</v>
      </c>
      <c r="G20" s="89">
        <v>126329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39">
        <v>0</v>
      </c>
      <c r="Y20" s="127">
        <f t="shared" si="4"/>
        <v>126329</v>
      </c>
    </row>
    <row r="21" spans="1:25" x14ac:dyDescent="0.25">
      <c r="A21" s="87" t="s">
        <v>98</v>
      </c>
      <c r="B21" s="88" t="s">
        <v>23</v>
      </c>
      <c r="C21" s="70">
        <v>0</v>
      </c>
      <c r="D21" s="70">
        <v>0</v>
      </c>
      <c r="E21" s="70">
        <v>0</v>
      </c>
      <c r="F21" s="70">
        <v>0</v>
      </c>
      <c r="G21" s="89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9">
        <v>0</v>
      </c>
      <c r="Y21" s="127">
        <f t="shared" si="4"/>
        <v>0</v>
      </c>
    </row>
    <row r="22" spans="1:25" x14ac:dyDescent="0.25">
      <c r="A22" s="87" t="s">
        <v>99</v>
      </c>
      <c r="B22" s="88" t="s">
        <v>22</v>
      </c>
      <c r="C22" s="70">
        <v>0</v>
      </c>
      <c r="D22" s="70">
        <v>0</v>
      </c>
      <c r="E22" s="70">
        <v>0</v>
      </c>
      <c r="F22" s="70">
        <v>0</v>
      </c>
      <c r="G22" s="89">
        <v>60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39">
        <v>0</v>
      </c>
      <c r="Y22" s="127">
        <f t="shared" si="4"/>
        <v>60</v>
      </c>
    </row>
    <row r="23" spans="1:25" x14ac:dyDescent="0.25">
      <c r="A23" s="68" t="s">
        <v>19</v>
      </c>
      <c r="B23" s="69" t="s">
        <v>20</v>
      </c>
      <c r="C23" s="70">
        <f>C24</f>
        <v>0</v>
      </c>
      <c r="D23" s="70">
        <f>D24</f>
        <v>0</v>
      </c>
      <c r="E23" s="70">
        <f t="shared" ref="E23:X23" si="5">E24</f>
        <v>0</v>
      </c>
      <c r="F23" s="70">
        <f>F24</f>
        <v>0</v>
      </c>
      <c r="G23" s="70">
        <f>G24</f>
        <v>90000</v>
      </c>
      <c r="H23" s="70">
        <f t="shared" si="5"/>
        <v>0</v>
      </c>
      <c r="I23" s="70">
        <f t="shared" si="5"/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70">
        <f t="shared" si="5"/>
        <v>0</v>
      </c>
      <c r="Q23" s="70">
        <f t="shared" si="5"/>
        <v>0</v>
      </c>
      <c r="R23" s="70">
        <f t="shared" si="5"/>
        <v>0</v>
      </c>
      <c r="S23" s="70">
        <f t="shared" si="5"/>
        <v>0</v>
      </c>
      <c r="T23" s="70">
        <f t="shared" si="5"/>
        <v>0</v>
      </c>
      <c r="U23" s="70">
        <f t="shared" si="5"/>
        <v>0</v>
      </c>
      <c r="V23" s="70">
        <f t="shared" si="5"/>
        <v>0</v>
      </c>
      <c r="W23" s="70">
        <f t="shared" si="5"/>
        <v>0</v>
      </c>
      <c r="X23" s="39">
        <f t="shared" si="5"/>
        <v>0</v>
      </c>
      <c r="Y23" s="127">
        <f t="shared" si="4"/>
        <v>90000</v>
      </c>
    </row>
    <row r="24" spans="1:25" x14ac:dyDescent="0.25">
      <c r="A24" s="87" t="s">
        <v>100</v>
      </c>
      <c r="B24" s="88" t="s">
        <v>21</v>
      </c>
      <c r="C24" s="70">
        <v>0</v>
      </c>
      <c r="D24" s="70">
        <v>0</v>
      </c>
      <c r="E24" s="70">
        <v>0</v>
      </c>
      <c r="F24" s="70">
        <v>0</v>
      </c>
      <c r="G24" s="89">
        <v>90000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39">
        <v>0</v>
      </c>
      <c r="Y24" s="127">
        <f t="shared" si="4"/>
        <v>90000</v>
      </c>
    </row>
    <row r="25" spans="1:25" x14ac:dyDescent="0.25">
      <c r="A25" s="68" t="s">
        <v>25</v>
      </c>
      <c r="B25" s="69" t="s">
        <v>26</v>
      </c>
      <c r="C25" s="70">
        <f>C26</f>
        <v>0</v>
      </c>
      <c r="D25" s="70">
        <f>D26</f>
        <v>0</v>
      </c>
      <c r="E25" s="70">
        <f t="shared" ref="E25:X25" si="6">E26</f>
        <v>0</v>
      </c>
      <c r="F25" s="70">
        <f>F26</f>
        <v>0</v>
      </c>
      <c r="G25" s="70">
        <f>G26</f>
        <v>10000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70">
        <f t="shared" si="6"/>
        <v>0</v>
      </c>
      <c r="S25" s="70">
        <f t="shared" si="6"/>
        <v>0</v>
      </c>
      <c r="T25" s="70">
        <f t="shared" si="6"/>
        <v>0</v>
      </c>
      <c r="U25" s="70">
        <f t="shared" si="6"/>
        <v>0</v>
      </c>
      <c r="V25" s="70">
        <f t="shared" si="6"/>
        <v>0</v>
      </c>
      <c r="W25" s="70">
        <f t="shared" si="6"/>
        <v>0</v>
      </c>
      <c r="X25" s="39">
        <f t="shared" si="6"/>
        <v>0</v>
      </c>
      <c r="Y25" s="127">
        <f t="shared" si="4"/>
        <v>10000</v>
      </c>
    </row>
    <row r="26" spans="1:25" x14ac:dyDescent="0.25">
      <c r="A26" s="87" t="s">
        <v>101</v>
      </c>
      <c r="B26" s="88" t="s">
        <v>27</v>
      </c>
      <c r="C26" s="70">
        <v>0</v>
      </c>
      <c r="D26" s="70">
        <v>0</v>
      </c>
      <c r="E26" s="70">
        <v>0</v>
      </c>
      <c r="F26" s="70">
        <v>0</v>
      </c>
      <c r="G26" s="89">
        <v>10000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39">
        <v>0</v>
      </c>
      <c r="Y26" s="127">
        <f t="shared" si="4"/>
        <v>10000</v>
      </c>
    </row>
    <row r="27" spans="1:25" x14ac:dyDescent="0.25">
      <c r="A27" s="136" t="s">
        <v>177</v>
      </c>
      <c r="B27" s="137" t="s">
        <v>178</v>
      </c>
      <c r="C27" s="70">
        <f>C28+C29</f>
        <v>0</v>
      </c>
      <c r="D27" s="70">
        <f t="shared" ref="D27:H27" si="7">D28+D29</f>
        <v>0</v>
      </c>
      <c r="E27" s="70">
        <f t="shared" si="7"/>
        <v>0</v>
      </c>
      <c r="F27" s="70">
        <f t="shared" si="7"/>
        <v>0</v>
      </c>
      <c r="G27" s="70">
        <f t="shared" si="7"/>
        <v>5010</v>
      </c>
      <c r="H27" s="70">
        <f t="shared" si="7"/>
        <v>0</v>
      </c>
      <c r="I27" s="70">
        <f t="shared" ref="I27" si="8">I28+I29</f>
        <v>0</v>
      </c>
      <c r="J27" s="70">
        <f t="shared" ref="J27" si="9">J28+J29</f>
        <v>0</v>
      </c>
      <c r="K27" s="70">
        <f t="shared" ref="K27" si="10">K28+K29</f>
        <v>0</v>
      </c>
      <c r="L27" s="70">
        <f t="shared" ref="L27" si="11">L28+L29</f>
        <v>0</v>
      </c>
      <c r="M27" s="70">
        <f t="shared" ref="M27" si="12">M28+M29</f>
        <v>0</v>
      </c>
      <c r="N27" s="70">
        <f t="shared" ref="N27" si="13">N28+N29</f>
        <v>0</v>
      </c>
      <c r="O27" s="70">
        <f t="shared" ref="O27" si="14">O28+O29</f>
        <v>0</v>
      </c>
      <c r="P27" s="70">
        <f t="shared" ref="P27" si="15">P28+P29</f>
        <v>0</v>
      </c>
      <c r="Q27" s="70">
        <f t="shared" ref="Q27" si="16">Q28+Q29</f>
        <v>0</v>
      </c>
      <c r="R27" s="70">
        <f t="shared" ref="R27" si="17">R28+R29</f>
        <v>0</v>
      </c>
      <c r="S27" s="70">
        <f t="shared" ref="S27" si="18">S28+S29</f>
        <v>0</v>
      </c>
      <c r="T27" s="70">
        <f t="shared" ref="T27" si="19">T28+T29</f>
        <v>0</v>
      </c>
      <c r="U27" s="70">
        <f t="shared" ref="U27" si="20">U28+U29</f>
        <v>0</v>
      </c>
      <c r="V27" s="70">
        <f t="shared" ref="V27" si="21">V28+V29</f>
        <v>0</v>
      </c>
      <c r="W27" s="70">
        <f t="shared" ref="W27" si="22">W28+W29</f>
        <v>0</v>
      </c>
      <c r="X27" s="70">
        <f t="shared" ref="X27" si="23">X28+X29</f>
        <v>0</v>
      </c>
      <c r="Y27" s="127">
        <f t="shared" si="4"/>
        <v>5010</v>
      </c>
    </row>
    <row r="28" spans="1:25" x14ac:dyDescent="0.25">
      <c r="A28" s="138" t="s">
        <v>179</v>
      </c>
      <c r="B28" s="88" t="s">
        <v>180</v>
      </c>
      <c r="C28" s="70">
        <v>0</v>
      </c>
      <c r="D28" s="70">
        <v>0</v>
      </c>
      <c r="E28" s="70">
        <v>0</v>
      </c>
      <c r="F28" s="70">
        <v>0</v>
      </c>
      <c r="G28" s="70">
        <v>5000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127">
        <f t="shared" si="4"/>
        <v>5000</v>
      </c>
    </row>
    <row r="29" spans="1:25" x14ac:dyDescent="0.25">
      <c r="A29" s="138" t="s">
        <v>181</v>
      </c>
      <c r="B29" s="88" t="s">
        <v>182</v>
      </c>
      <c r="C29" s="70">
        <v>0</v>
      </c>
      <c r="D29" s="70">
        <v>0</v>
      </c>
      <c r="E29" s="70">
        <v>0</v>
      </c>
      <c r="F29" s="70">
        <v>0</v>
      </c>
      <c r="G29" s="70">
        <v>10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127">
        <f t="shared" si="4"/>
        <v>10</v>
      </c>
    </row>
    <row r="30" spans="1:25" x14ac:dyDescent="0.25">
      <c r="A30" s="68" t="s">
        <v>52</v>
      </c>
      <c r="B30" s="69" t="s">
        <v>53</v>
      </c>
      <c r="C30" s="70">
        <f t="shared" ref="C30:H30" si="24">C31+C32+C33</f>
        <v>0</v>
      </c>
      <c r="D30" s="70">
        <f t="shared" si="24"/>
        <v>0</v>
      </c>
      <c r="E30" s="70">
        <f t="shared" si="24"/>
        <v>0</v>
      </c>
      <c r="F30" s="70">
        <f t="shared" si="24"/>
        <v>0</v>
      </c>
      <c r="G30" s="70">
        <f t="shared" si="24"/>
        <v>0</v>
      </c>
      <c r="H30" s="70">
        <f t="shared" si="24"/>
        <v>0</v>
      </c>
      <c r="I30" s="70">
        <f t="shared" ref="I30:W30" si="25">I31+I32+I33</f>
        <v>0</v>
      </c>
      <c r="J30" s="70">
        <f t="shared" si="25"/>
        <v>0</v>
      </c>
      <c r="K30" s="70">
        <f t="shared" si="25"/>
        <v>0</v>
      </c>
      <c r="L30" s="70">
        <f t="shared" si="25"/>
        <v>0</v>
      </c>
      <c r="M30" s="70">
        <f t="shared" si="25"/>
        <v>0</v>
      </c>
      <c r="N30" s="70">
        <f t="shared" si="25"/>
        <v>0</v>
      </c>
      <c r="O30" s="70">
        <f t="shared" si="25"/>
        <v>0</v>
      </c>
      <c r="P30" s="70">
        <f t="shared" si="25"/>
        <v>0</v>
      </c>
      <c r="Q30" s="70">
        <f t="shared" si="25"/>
        <v>0</v>
      </c>
      <c r="R30" s="70">
        <f t="shared" si="25"/>
        <v>0</v>
      </c>
      <c r="S30" s="70">
        <f t="shared" si="25"/>
        <v>0</v>
      </c>
      <c r="T30" s="70">
        <f t="shared" si="25"/>
        <v>0</v>
      </c>
      <c r="U30" s="70">
        <f t="shared" si="25"/>
        <v>0</v>
      </c>
      <c r="V30" s="70">
        <f t="shared" si="25"/>
        <v>0</v>
      </c>
      <c r="W30" s="70">
        <f t="shared" si="25"/>
        <v>0</v>
      </c>
      <c r="X30" s="39">
        <f>X31+X32+X33</f>
        <v>0</v>
      </c>
      <c r="Y30" s="127">
        <f t="shared" si="4"/>
        <v>0</v>
      </c>
    </row>
    <row r="31" spans="1:25" x14ac:dyDescent="0.25">
      <c r="A31" s="87" t="s">
        <v>102</v>
      </c>
      <c r="B31" s="88" t="s">
        <v>54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9">
        <v>0</v>
      </c>
      <c r="Y31" s="127">
        <f t="shared" si="4"/>
        <v>0</v>
      </c>
    </row>
    <row r="32" spans="1:25" x14ac:dyDescent="0.25">
      <c r="A32" s="87" t="s">
        <v>103</v>
      </c>
      <c r="B32" s="88" t="s">
        <v>55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39">
        <v>0</v>
      </c>
      <c r="Y32" s="127">
        <f t="shared" si="4"/>
        <v>0</v>
      </c>
    </row>
    <row r="33" spans="1:26" ht="15.75" thickBot="1" x14ac:dyDescent="0.3">
      <c r="A33" s="91" t="s">
        <v>104</v>
      </c>
      <c r="B33" s="92" t="s">
        <v>56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39">
        <v>0</v>
      </c>
      <c r="Y33" s="127">
        <f t="shared" si="4"/>
        <v>0</v>
      </c>
    </row>
    <row r="34" spans="1:26" ht="15.75" thickBot="1" x14ac:dyDescent="0.3">
      <c r="A34" s="78" t="s">
        <v>28</v>
      </c>
      <c r="B34" s="79" t="s">
        <v>29</v>
      </c>
      <c r="C34" s="80">
        <f>C25+C23+C18+C30</f>
        <v>0</v>
      </c>
      <c r="D34" s="80">
        <f>D25+D23+D18+D30</f>
        <v>0</v>
      </c>
      <c r="E34" s="80">
        <f t="shared" ref="E34:W34" si="26">E25+E23+E18+E30</f>
        <v>0</v>
      </c>
      <c r="F34" s="80">
        <f>F25+F23+F18+F30</f>
        <v>0</v>
      </c>
      <c r="G34" s="80">
        <f>G25+G23+G18+G30+G27</f>
        <v>331399</v>
      </c>
      <c r="H34" s="80">
        <f t="shared" si="26"/>
        <v>0</v>
      </c>
      <c r="I34" s="80">
        <f t="shared" si="26"/>
        <v>0</v>
      </c>
      <c r="J34" s="80">
        <f t="shared" si="26"/>
        <v>0</v>
      </c>
      <c r="K34" s="80">
        <f t="shared" si="26"/>
        <v>0</v>
      </c>
      <c r="L34" s="80">
        <f t="shared" si="26"/>
        <v>0</v>
      </c>
      <c r="M34" s="80">
        <f t="shared" si="26"/>
        <v>0</v>
      </c>
      <c r="N34" s="80">
        <f t="shared" si="26"/>
        <v>0</v>
      </c>
      <c r="O34" s="80">
        <f t="shared" si="26"/>
        <v>0</v>
      </c>
      <c r="P34" s="80">
        <f t="shared" si="26"/>
        <v>0</v>
      </c>
      <c r="Q34" s="80">
        <f t="shared" si="26"/>
        <v>0</v>
      </c>
      <c r="R34" s="80">
        <f t="shared" si="26"/>
        <v>0</v>
      </c>
      <c r="S34" s="80">
        <f t="shared" si="26"/>
        <v>0</v>
      </c>
      <c r="T34" s="80">
        <f t="shared" si="26"/>
        <v>0</v>
      </c>
      <c r="U34" s="80">
        <f t="shared" si="26"/>
        <v>0</v>
      </c>
      <c r="V34" s="80">
        <f t="shared" si="26"/>
        <v>0</v>
      </c>
      <c r="W34" s="80">
        <f t="shared" si="26"/>
        <v>0</v>
      </c>
      <c r="X34" s="43">
        <f>X25+X23+X18+X30</f>
        <v>0</v>
      </c>
      <c r="Y34" s="105">
        <f>Y25+Y23+Y18+Y30+Y27</f>
        <v>331399</v>
      </c>
    </row>
    <row r="35" spans="1:26" x14ac:dyDescent="0.25">
      <c r="A35" s="8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37"/>
      <c r="Y35" s="127"/>
    </row>
    <row r="36" spans="1:26" x14ac:dyDescent="0.25">
      <c r="A36" s="68" t="s">
        <v>30</v>
      </c>
      <c r="B36" s="69" t="s">
        <v>40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39">
        <v>0</v>
      </c>
      <c r="Y36" s="127">
        <f t="shared" ref="Y36:Y50" si="27">SUM(C36:X36)</f>
        <v>0</v>
      </c>
    </row>
    <row r="37" spans="1:26" x14ac:dyDescent="0.25">
      <c r="A37" s="68" t="s">
        <v>31</v>
      </c>
      <c r="B37" s="69" t="s">
        <v>41</v>
      </c>
      <c r="C37" s="70">
        <f>C38</f>
        <v>0</v>
      </c>
      <c r="D37" s="70">
        <f>D38</f>
        <v>0</v>
      </c>
      <c r="E37" s="70">
        <f t="shared" ref="E37:X37" si="28">E38</f>
        <v>0</v>
      </c>
      <c r="F37" s="70">
        <f>F38</f>
        <v>0</v>
      </c>
      <c r="G37" s="70">
        <f>G38</f>
        <v>0</v>
      </c>
      <c r="H37" s="70">
        <f t="shared" si="28"/>
        <v>0</v>
      </c>
      <c r="I37" s="70">
        <f t="shared" si="28"/>
        <v>0</v>
      </c>
      <c r="J37" s="70">
        <f t="shared" si="28"/>
        <v>0</v>
      </c>
      <c r="K37" s="70">
        <f t="shared" si="28"/>
        <v>0</v>
      </c>
      <c r="L37" s="70">
        <f t="shared" si="28"/>
        <v>0</v>
      </c>
      <c r="M37" s="70">
        <f t="shared" si="28"/>
        <v>0</v>
      </c>
      <c r="N37" s="70">
        <v>2000</v>
      </c>
      <c r="O37" s="70">
        <f t="shared" si="28"/>
        <v>0</v>
      </c>
      <c r="P37" s="70">
        <f t="shared" si="28"/>
        <v>0</v>
      </c>
      <c r="Q37" s="70">
        <f t="shared" si="28"/>
        <v>0</v>
      </c>
      <c r="R37" s="70">
        <f t="shared" si="28"/>
        <v>0</v>
      </c>
      <c r="S37" s="70">
        <f t="shared" si="28"/>
        <v>0</v>
      </c>
      <c r="T37" s="70">
        <f t="shared" si="28"/>
        <v>0</v>
      </c>
      <c r="U37" s="70">
        <v>0</v>
      </c>
      <c r="V37" s="70">
        <f t="shared" si="28"/>
        <v>0</v>
      </c>
      <c r="W37" s="70">
        <f t="shared" si="28"/>
        <v>0</v>
      </c>
      <c r="X37" s="39">
        <f t="shared" si="28"/>
        <v>0</v>
      </c>
      <c r="Y37" s="127">
        <f t="shared" si="27"/>
        <v>2000</v>
      </c>
    </row>
    <row r="38" spans="1:26" x14ac:dyDescent="0.25">
      <c r="A38" s="87" t="s">
        <v>64</v>
      </c>
      <c r="B38" s="88" t="s">
        <v>57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39">
        <v>0</v>
      </c>
      <c r="Y38" s="127">
        <f t="shared" si="27"/>
        <v>0</v>
      </c>
    </row>
    <row r="39" spans="1:26" x14ac:dyDescent="0.25">
      <c r="A39" s="68" t="s">
        <v>32</v>
      </c>
      <c r="B39" s="69" t="s">
        <v>42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300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70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39">
        <v>0</v>
      </c>
      <c r="Y39" s="127">
        <f t="shared" si="27"/>
        <v>370</v>
      </c>
    </row>
    <row r="40" spans="1:26" x14ac:dyDescent="0.25">
      <c r="A40" s="68" t="s">
        <v>33</v>
      </c>
      <c r="B40" s="69" t="s">
        <v>43</v>
      </c>
      <c r="C40" s="70">
        <f t="shared" ref="C40:H40" si="29">C41+C42+C43</f>
        <v>0</v>
      </c>
      <c r="D40" s="70">
        <f t="shared" si="29"/>
        <v>0</v>
      </c>
      <c r="E40" s="70">
        <f t="shared" si="29"/>
        <v>0</v>
      </c>
      <c r="F40" s="70">
        <f t="shared" si="29"/>
        <v>0</v>
      </c>
      <c r="G40" s="70">
        <f t="shared" si="29"/>
        <v>0</v>
      </c>
      <c r="H40" s="70">
        <f t="shared" si="29"/>
        <v>0</v>
      </c>
      <c r="I40" s="70">
        <f t="shared" ref="I40:W40" si="30">I41+I42+I43</f>
        <v>0</v>
      </c>
      <c r="J40" s="70">
        <v>0</v>
      </c>
      <c r="K40" s="70">
        <f t="shared" si="30"/>
        <v>0</v>
      </c>
      <c r="L40" s="70">
        <f t="shared" si="30"/>
        <v>0</v>
      </c>
      <c r="M40" s="70">
        <f t="shared" si="30"/>
        <v>0</v>
      </c>
      <c r="N40" s="70">
        <v>0</v>
      </c>
      <c r="O40" s="70">
        <f t="shared" si="30"/>
        <v>0</v>
      </c>
      <c r="P40" s="70">
        <f t="shared" si="30"/>
        <v>0</v>
      </c>
      <c r="Q40" s="70">
        <f t="shared" si="30"/>
        <v>0</v>
      </c>
      <c r="R40" s="70">
        <f t="shared" si="30"/>
        <v>0</v>
      </c>
      <c r="S40" s="70">
        <f t="shared" si="30"/>
        <v>0</v>
      </c>
      <c r="T40" s="70">
        <f t="shared" si="30"/>
        <v>0</v>
      </c>
      <c r="U40" s="70">
        <f t="shared" si="30"/>
        <v>0</v>
      </c>
      <c r="V40" s="70">
        <f t="shared" si="30"/>
        <v>0</v>
      </c>
      <c r="W40" s="70">
        <f t="shared" si="30"/>
        <v>0</v>
      </c>
      <c r="X40" s="39">
        <f>X41+X42+X43</f>
        <v>0</v>
      </c>
      <c r="Y40" s="127">
        <f t="shared" si="27"/>
        <v>0</v>
      </c>
    </row>
    <row r="41" spans="1:26" ht="29.25" customHeight="1" x14ac:dyDescent="0.25">
      <c r="A41" s="87" t="s">
        <v>95</v>
      </c>
      <c r="B41" s="95" t="s">
        <v>61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39">
        <v>0</v>
      </c>
      <c r="Y41" s="127">
        <f t="shared" si="27"/>
        <v>0</v>
      </c>
    </row>
    <row r="42" spans="1:26" x14ac:dyDescent="0.25">
      <c r="A42" s="87" t="s">
        <v>62</v>
      </c>
      <c r="B42" s="88" t="s">
        <v>60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39">
        <v>0</v>
      </c>
      <c r="Y42" s="127">
        <f t="shared" si="27"/>
        <v>0</v>
      </c>
    </row>
    <row r="43" spans="1:26" x14ac:dyDescent="0.25">
      <c r="A43" s="87" t="s">
        <v>63</v>
      </c>
      <c r="B43" s="88" t="s">
        <v>59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39">
        <v>0</v>
      </c>
      <c r="Y43" s="127">
        <f t="shared" si="27"/>
        <v>0</v>
      </c>
    </row>
    <row r="44" spans="1:26" x14ac:dyDescent="0.25">
      <c r="A44" s="68" t="s">
        <v>34</v>
      </c>
      <c r="B44" s="69" t="s">
        <v>44</v>
      </c>
      <c r="C44" s="70">
        <f>C45</f>
        <v>0</v>
      </c>
      <c r="D44" s="70">
        <f>D45</f>
        <v>0</v>
      </c>
      <c r="E44" s="70">
        <f t="shared" ref="E44:X44" si="31">E45</f>
        <v>0</v>
      </c>
      <c r="F44" s="70">
        <f>F45</f>
        <v>0</v>
      </c>
      <c r="G44" s="70">
        <f>G45</f>
        <v>0</v>
      </c>
      <c r="H44" s="70">
        <f t="shared" si="31"/>
        <v>0</v>
      </c>
      <c r="I44" s="70">
        <f t="shared" si="31"/>
        <v>0</v>
      </c>
      <c r="J44" s="70">
        <v>0</v>
      </c>
      <c r="K44" s="70">
        <f t="shared" si="31"/>
        <v>16100</v>
      </c>
      <c r="L44" s="70">
        <f t="shared" si="31"/>
        <v>0</v>
      </c>
      <c r="M44" s="70">
        <f t="shared" si="31"/>
        <v>0</v>
      </c>
      <c r="N44" s="70">
        <f t="shared" si="31"/>
        <v>0</v>
      </c>
      <c r="O44" s="70">
        <f t="shared" si="31"/>
        <v>0</v>
      </c>
      <c r="P44" s="70">
        <f t="shared" si="31"/>
        <v>0</v>
      </c>
      <c r="Q44" s="70">
        <f t="shared" si="31"/>
        <v>0</v>
      </c>
      <c r="R44" s="70">
        <f t="shared" si="31"/>
        <v>0</v>
      </c>
      <c r="S44" s="70">
        <f t="shared" si="31"/>
        <v>0</v>
      </c>
      <c r="T44" s="70">
        <f t="shared" si="31"/>
        <v>0</v>
      </c>
      <c r="U44" s="70">
        <f t="shared" si="31"/>
        <v>0</v>
      </c>
      <c r="V44" s="70">
        <f t="shared" si="31"/>
        <v>0</v>
      </c>
      <c r="W44" s="70">
        <f t="shared" si="31"/>
        <v>0</v>
      </c>
      <c r="X44" s="39">
        <f t="shared" si="31"/>
        <v>0</v>
      </c>
      <c r="Y44" s="127">
        <f t="shared" si="27"/>
        <v>16100</v>
      </c>
    </row>
    <row r="45" spans="1:26" x14ac:dyDescent="0.25">
      <c r="A45" s="87" t="s">
        <v>65</v>
      </c>
      <c r="B45" s="88" t="s">
        <v>58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16100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9">
        <v>0</v>
      </c>
      <c r="Y45" s="127">
        <f t="shared" si="27"/>
        <v>16100</v>
      </c>
    </row>
    <row r="46" spans="1:26" x14ac:dyDescent="0.25">
      <c r="A46" s="68" t="s">
        <v>35</v>
      </c>
      <c r="B46" s="69" t="s">
        <v>45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81</v>
      </c>
      <c r="I46" s="70">
        <v>0</v>
      </c>
      <c r="J46" s="70">
        <v>0</v>
      </c>
      <c r="K46" s="70">
        <f>K45*27%+1</f>
        <v>4348</v>
      </c>
      <c r="L46" s="70">
        <v>0</v>
      </c>
      <c r="M46" s="70">
        <v>0</v>
      </c>
      <c r="N46" s="70">
        <f>2070*27%</f>
        <v>558.90000000000009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9">
        <v>0</v>
      </c>
      <c r="Y46" s="127">
        <f t="shared" si="27"/>
        <v>4987.8999999999996</v>
      </c>
      <c r="Z46" s="140"/>
    </row>
    <row r="47" spans="1:26" x14ac:dyDescent="0.25">
      <c r="A47" s="68" t="s">
        <v>36</v>
      </c>
      <c r="B47" s="69" t="s">
        <v>46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9">
        <v>0</v>
      </c>
      <c r="Y47" s="127">
        <f t="shared" si="27"/>
        <v>0</v>
      </c>
      <c r="Z47" s="32"/>
    </row>
    <row r="48" spans="1:26" x14ac:dyDescent="0.25">
      <c r="A48" s="68" t="s">
        <v>37</v>
      </c>
      <c r="B48" s="69" t="s">
        <v>47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39">
        <v>0</v>
      </c>
      <c r="Y48" s="127">
        <f t="shared" si="27"/>
        <v>0</v>
      </c>
    </row>
    <row r="49" spans="1:25" x14ac:dyDescent="0.25">
      <c r="A49" s="68" t="s">
        <v>38</v>
      </c>
      <c r="B49" s="69" t="s">
        <v>48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39">
        <v>0</v>
      </c>
      <c r="Y49" s="127">
        <f t="shared" si="27"/>
        <v>0</v>
      </c>
    </row>
    <row r="50" spans="1:25" ht="15.75" thickBot="1" x14ac:dyDescent="0.3">
      <c r="A50" s="72" t="s">
        <v>39</v>
      </c>
      <c r="B50" s="73" t="s">
        <v>49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39">
        <v>0</v>
      </c>
      <c r="Y50" s="127">
        <f t="shared" si="27"/>
        <v>0</v>
      </c>
    </row>
    <row r="51" spans="1:25" ht="15.75" thickBot="1" x14ac:dyDescent="0.3">
      <c r="A51" s="78" t="s">
        <v>50</v>
      </c>
      <c r="B51" s="79" t="s">
        <v>51</v>
      </c>
      <c r="C51" s="80">
        <f>C36+C37+C39+C40+C44+C46+C47+C48+C49+C50</f>
        <v>0</v>
      </c>
      <c r="D51" s="80">
        <f>D36+D37+D39+D40+D44+D46+D47+D48+D49+D50</f>
        <v>0</v>
      </c>
      <c r="E51" s="80">
        <f t="shared" ref="E51:Y51" si="32">E36+E37+E39+E40+E44+E46+E47+E48+E49+E50</f>
        <v>0</v>
      </c>
      <c r="F51" s="80">
        <f>F36+F37+F39+F40+F44+F46+F47+F48+F49+F50</f>
        <v>0</v>
      </c>
      <c r="G51" s="80">
        <f>G36+G37+G39+G40+G44+G46+G47+G48+G49+G50</f>
        <v>0</v>
      </c>
      <c r="H51" s="80">
        <f t="shared" si="32"/>
        <v>381</v>
      </c>
      <c r="I51" s="80">
        <f t="shared" si="32"/>
        <v>0</v>
      </c>
      <c r="J51" s="80">
        <f t="shared" si="32"/>
        <v>0</v>
      </c>
      <c r="K51" s="80">
        <f t="shared" si="32"/>
        <v>20448</v>
      </c>
      <c r="L51" s="80">
        <f t="shared" si="32"/>
        <v>0</v>
      </c>
      <c r="M51" s="80">
        <f t="shared" si="32"/>
        <v>0</v>
      </c>
      <c r="N51" s="80">
        <f t="shared" si="32"/>
        <v>2628.9</v>
      </c>
      <c r="O51" s="80">
        <f t="shared" si="32"/>
        <v>0</v>
      </c>
      <c r="P51" s="80">
        <f t="shared" si="32"/>
        <v>0</v>
      </c>
      <c r="Q51" s="80">
        <f t="shared" si="32"/>
        <v>0</v>
      </c>
      <c r="R51" s="80">
        <f t="shared" si="32"/>
        <v>0</v>
      </c>
      <c r="S51" s="80">
        <f t="shared" si="32"/>
        <v>0</v>
      </c>
      <c r="T51" s="80">
        <f t="shared" si="32"/>
        <v>0</v>
      </c>
      <c r="U51" s="80">
        <f t="shared" si="32"/>
        <v>0</v>
      </c>
      <c r="V51" s="80">
        <f t="shared" si="32"/>
        <v>0</v>
      </c>
      <c r="W51" s="80">
        <f t="shared" si="32"/>
        <v>0</v>
      </c>
      <c r="X51" s="43">
        <f>X36+X37+X39+X40+X44+X46+X47+X48+X49+X50</f>
        <v>0</v>
      </c>
      <c r="Y51" s="105">
        <f t="shared" si="32"/>
        <v>23457.9</v>
      </c>
    </row>
    <row r="52" spans="1:25" x14ac:dyDescent="0.2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37"/>
      <c r="Y52" s="127"/>
    </row>
    <row r="53" spans="1:25" x14ac:dyDescent="0.25">
      <c r="A53" s="68" t="s">
        <v>66</v>
      </c>
      <c r="B53" s="69" t="s">
        <v>71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39">
        <v>0</v>
      </c>
      <c r="Y53" s="127">
        <f>SUM(C53:X53)</f>
        <v>0</v>
      </c>
    </row>
    <row r="54" spans="1:25" x14ac:dyDescent="0.25">
      <c r="A54" s="68" t="s">
        <v>67</v>
      </c>
      <c r="B54" s="69" t="s">
        <v>110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39">
        <v>0</v>
      </c>
      <c r="Y54" s="127">
        <f>SUM(C54:X54)</f>
        <v>0</v>
      </c>
    </row>
    <row r="55" spans="1:25" ht="15.75" thickBot="1" x14ac:dyDescent="0.3">
      <c r="A55" s="72" t="s">
        <v>68</v>
      </c>
      <c r="B55" s="73" t="s">
        <v>72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9">
        <v>0</v>
      </c>
      <c r="Y55" s="127">
        <f>SUM(C55:X55)</f>
        <v>0</v>
      </c>
    </row>
    <row r="56" spans="1:25" ht="15.75" thickBot="1" x14ac:dyDescent="0.3">
      <c r="A56" s="78" t="s">
        <v>69</v>
      </c>
      <c r="B56" s="79" t="s">
        <v>70</v>
      </c>
      <c r="C56" s="80">
        <f>SUM(C53:C55)</f>
        <v>0</v>
      </c>
      <c r="D56" s="80">
        <f>SUM(D53:D55)</f>
        <v>0</v>
      </c>
      <c r="E56" s="80">
        <f t="shared" ref="E56:Y56" si="33">SUM(E53:E55)</f>
        <v>0</v>
      </c>
      <c r="F56" s="80">
        <f>SUM(F53:F55)</f>
        <v>0</v>
      </c>
      <c r="G56" s="80">
        <f>SUM(G53:G55)</f>
        <v>0</v>
      </c>
      <c r="H56" s="80">
        <f t="shared" si="33"/>
        <v>0</v>
      </c>
      <c r="I56" s="80">
        <f t="shared" si="33"/>
        <v>0</v>
      </c>
      <c r="J56" s="80">
        <f t="shared" si="33"/>
        <v>0</v>
      </c>
      <c r="K56" s="80">
        <f t="shared" si="33"/>
        <v>0</v>
      </c>
      <c r="L56" s="80">
        <f t="shared" si="33"/>
        <v>0</v>
      </c>
      <c r="M56" s="80">
        <f t="shared" si="33"/>
        <v>0</v>
      </c>
      <c r="N56" s="80">
        <f t="shared" si="33"/>
        <v>0</v>
      </c>
      <c r="O56" s="80">
        <f t="shared" si="33"/>
        <v>0</v>
      </c>
      <c r="P56" s="80">
        <f t="shared" si="33"/>
        <v>0</v>
      </c>
      <c r="Q56" s="80">
        <f t="shared" si="33"/>
        <v>0</v>
      </c>
      <c r="R56" s="80">
        <f t="shared" si="33"/>
        <v>0</v>
      </c>
      <c r="S56" s="80">
        <f t="shared" si="33"/>
        <v>0</v>
      </c>
      <c r="T56" s="80">
        <f t="shared" si="33"/>
        <v>0</v>
      </c>
      <c r="U56" s="80">
        <f t="shared" si="33"/>
        <v>0</v>
      </c>
      <c r="V56" s="80">
        <f t="shared" si="33"/>
        <v>0</v>
      </c>
      <c r="W56" s="80">
        <f t="shared" si="33"/>
        <v>0</v>
      </c>
      <c r="X56" s="43">
        <f>SUM(X53:X55)</f>
        <v>0</v>
      </c>
      <c r="Y56" s="105">
        <f t="shared" si="33"/>
        <v>0</v>
      </c>
    </row>
    <row r="57" spans="1:25" ht="15.75" thickBot="1" x14ac:dyDescent="0.3">
      <c r="A57" s="9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46"/>
      <c r="Y57" s="128"/>
    </row>
    <row r="58" spans="1:25" ht="16.5" thickBot="1" x14ac:dyDescent="0.3">
      <c r="A58" s="147" t="s">
        <v>107</v>
      </c>
      <c r="B58" s="148"/>
      <c r="C58" s="143">
        <f>C16+C34+C51+C56</f>
        <v>202722</v>
      </c>
      <c r="D58" s="100">
        <f>D16+D34+D51+D56</f>
        <v>0</v>
      </c>
      <c r="E58" s="100">
        <f t="shared" ref="E58:W58" si="34">E16+E34+E51+E56</f>
        <v>0</v>
      </c>
      <c r="F58" s="100">
        <f>F16+F34+F51+F56</f>
        <v>0</v>
      </c>
      <c r="G58" s="143">
        <f>G16+G34+G51+G56</f>
        <v>331399</v>
      </c>
      <c r="H58" s="100">
        <f t="shared" si="34"/>
        <v>381</v>
      </c>
      <c r="I58" s="100">
        <f t="shared" si="34"/>
        <v>0</v>
      </c>
      <c r="J58" s="100">
        <f t="shared" si="34"/>
        <v>0</v>
      </c>
      <c r="K58" s="100">
        <f t="shared" si="34"/>
        <v>20448</v>
      </c>
      <c r="L58" s="100">
        <f t="shared" si="34"/>
        <v>0</v>
      </c>
      <c r="M58" s="100">
        <f t="shared" si="34"/>
        <v>0</v>
      </c>
      <c r="N58" s="100">
        <f t="shared" si="34"/>
        <v>2628.9</v>
      </c>
      <c r="O58" s="100">
        <f t="shared" si="34"/>
        <v>0</v>
      </c>
      <c r="P58" s="100">
        <f t="shared" si="34"/>
        <v>0</v>
      </c>
      <c r="Q58" s="100">
        <f t="shared" si="34"/>
        <v>0</v>
      </c>
      <c r="R58" s="143">
        <f t="shared" si="34"/>
        <v>11520</v>
      </c>
      <c r="S58" s="100">
        <f t="shared" si="34"/>
        <v>0</v>
      </c>
      <c r="T58" s="100">
        <f t="shared" si="34"/>
        <v>0</v>
      </c>
      <c r="U58" s="100">
        <f t="shared" si="34"/>
        <v>0</v>
      </c>
      <c r="V58" s="100">
        <f t="shared" si="34"/>
        <v>0</v>
      </c>
      <c r="W58" s="100">
        <f t="shared" si="34"/>
        <v>0</v>
      </c>
      <c r="X58" s="48">
        <f>X16+X34+X51+X56</f>
        <v>0</v>
      </c>
      <c r="Y58" s="106">
        <f>Y16+Y34+Y51+Y56</f>
        <v>569098.9</v>
      </c>
    </row>
    <row r="59" spans="1:25" x14ac:dyDescent="0.25">
      <c r="A59" s="82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37"/>
      <c r="Y59" s="127"/>
    </row>
    <row r="60" spans="1:25" x14ac:dyDescent="0.25">
      <c r="A60" s="68" t="s">
        <v>73</v>
      </c>
      <c r="B60" s="69" t="s">
        <v>84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39">
        <v>0</v>
      </c>
      <c r="Y60" s="127">
        <f t="shared" ref="Y60:Y69" si="35">SUM(C60:X60)</f>
        <v>0</v>
      </c>
    </row>
    <row r="61" spans="1:25" x14ac:dyDescent="0.25">
      <c r="A61" s="68" t="s">
        <v>74</v>
      </c>
      <c r="B61" s="69" t="s">
        <v>85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39">
        <v>0</v>
      </c>
      <c r="Y61" s="127">
        <f t="shared" si="35"/>
        <v>0</v>
      </c>
    </row>
    <row r="62" spans="1:25" x14ac:dyDescent="0.25">
      <c r="A62" s="68" t="s">
        <v>75</v>
      </c>
      <c r="B62" s="69" t="s">
        <v>86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39">
        <v>0</v>
      </c>
      <c r="Y62" s="127">
        <f t="shared" si="35"/>
        <v>0</v>
      </c>
    </row>
    <row r="63" spans="1:25" x14ac:dyDescent="0.25">
      <c r="A63" s="68" t="s">
        <v>76</v>
      </c>
      <c r="B63" s="69" t="s">
        <v>87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39">
        <v>0</v>
      </c>
      <c r="Y63" s="127">
        <f t="shared" si="35"/>
        <v>0</v>
      </c>
    </row>
    <row r="64" spans="1:25" x14ac:dyDescent="0.25">
      <c r="A64" s="68" t="s">
        <v>77</v>
      </c>
      <c r="B64" s="69" t="s">
        <v>88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39">
        <v>0</v>
      </c>
      <c r="Y64" s="127">
        <f t="shared" si="35"/>
        <v>0</v>
      </c>
    </row>
    <row r="65" spans="1:25" x14ac:dyDescent="0.25">
      <c r="A65" s="68" t="s">
        <v>78</v>
      </c>
      <c r="B65" s="69" t="s">
        <v>91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39">
        <v>0</v>
      </c>
      <c r="Y65" s="127">
        <f t="shared" si="35"/>
        <v>0</v>
      </c>
    </row>
    <row r="66" spans="1:25" x14ac:dyDescent="0.25">
      <c r="A66" s="68" t="s">
        <v>79</v>
      </c>
      <c r="B66" s="69" t="s">
        <v>89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39">
        <v>0</v>
      </c>
      <c r="Y66" s="127">
        <f t="shared" si="35"/>
        <v>0</v>
      </c>
    </row>
    <row r="67" spans="1:25" x14ac:dyDescent="0.25">
      <c r="A67" s="68" t="s">
        <v>80</v>
      </c>
      <c r="B67" s="69" t="s">
        <v>90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39">
        <v>0</v>
      </c>
      <c r="Y67" s="127">
        <f t="shared" si="35"/>
        <v>0</v>
      </c>
    </row>
    <row r="68" spans="1:25" x14ac:dyDescent="0.25">
      <c r="A68" s="68" t="s">
        <v>81</v>
      </c>
      <c r="B68" s="69" t="s">
        <v>83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39">
        <v>0</v>
      </c>
      <c r="Y68" s="127">
        <f t="shared" si="35"/>
        <v>0</v>
      </c>
    </row>
    <row r="69" spans="1:25" ht="15.75" thickBot="1" x14ac:dyDescent="0.3">
      <c r="A69" s="72" t="s">
        <v>82</v>
      </c>
      <c r="B69" s="73" t="s">
        <v>108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39">
        <v>0</v>
      </c>
      <c r="Y69" s="127">
        <f t="shared" si="35"/>
        <v>0</v>
      </c>
    </row>
    <row r="70" spans="1:25" ht="15.75" thickBot="1" x14ac:dyDescent="0.3">
      <c r="A70" s="78" t="s">
        <v>92</v>
      </c>
      <c r="B70" s="79" t="s">
        <v>93</v>
      </c>
      <c r="C70" s="80">
        <f>SUM(C60:C69)</f>
        <v>0</v>
      </c>
      <c r="D70" s="80">
        <f>SUM(D60:D69)</f>
        <v>0</v>
      </c>
      <c r="E70" s="80">
        <f>SUM(E60:E69)</f>
        <v>0</v>
      </c>
      <c r="F70" s="80">
        <f>SUM(F60:F69)</f>
        <v>0</v>
      </c>
      <c r="G70" s="80">
        <f>SUM(G60:G69)</f>
        <v>0</v>
      </c>
      <c r="H70" s="80">
        <f t="shared" ref="H70:Y70" si="36">SUM(H60:H69)</f>
        <v>0</v>
      </c>
      <c r="I70" s="80">
        <f t="shared" si="36"/>
        <v>0</v>
      </c>
      <c r="J70" s="80">
        <f t="shared" si="36"/>
        <v>0</v>
      </c>
      <c r="K70" s="80">
        <f t="shared" si="36"/>
        <v>0</v>
      </c>
      <c r="L70" s="80">
        <f t="shared" si="36"/>
        <v>0</v>
      </c>
      <c r="M70" s="80">
        <f t="shared" si="36"/>
        <v>0</v>
      </c>
      <c r="N70" s="80">
        <f t="shared" si="36"/>
        <v>0</v>
      </c>
      <c r="O70" s="80">
        <f t="shared" si="36"/>
        <v>0</v>
      </c>
      <c r="P70" s="80">
        <f t="shared" si="36"/>
        <v>0</v>
      </c>
      <c r="Q70" s="80">
        <f t="shared" si="36"/>
        <v>0</v>
      </c>
      <c r="R70" s="80">
        <f t="shared" si="36"/>
        <v>0</v>
      </c>
      <c r="S70" s="80">
        <f t="shared" si="36"/>
        <v>0</v>
      </c>
      <c r="T70" s="80">
        <f t="shared" si="36"/>
        <v>0</v>
      </c>
      <c r="U70" s="80">
        <f t="shared" si="36"/>
        <v>0</v>
      </c>
      <c r="V70" s="80">
        <f t="shared" si="36"/>
        <v>0</v>
      </c>
      <c r="W70" s="80">
        <f t="shared" si="36"/>
        <v>0</v>
      </c>
      <c r="X70" s="43">
        <f t="shared" si="36"/>
        <v>0</v>
      </c>
      <c r="Y70" s="43">
        <f t="shared" si="36"/>
        <v>0</v>
      </c>
    </row>
    <row r="71" spans="1:25" ht="15.75" thickBot="1" x14ac:dyDescent="0.3">
      <c r="A71" s="96"/>
      <c r="B71" s="97"/>
      <c r="C71" s="98"/>
      <c r="D71" s="98"/>
      <c r="E71" s="98"/>
      <c r="F71" s="98"/>
      <c r="G71" s="98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9"/>
      <c r="Y71" s="128"/>
    </row>
    <row r="72" spans="1:25" ht="16.5" thickBot="1" x14ac:dyDescent="0.3">
      <c r="A72" s="147" t="s">
        <v>94</v>
      </c>
      <c r="B72" s="148"/>
      <c r="C72" s="100">
        <f>C58+C70</f>
        <v>202722</v>
      </c>
      <c r="D72" s="100">
        <f>D58+D70</f>
        <v>0</v>
      </c>
      <c r="E72" s="100">
        <f>E58+E70</f>
        <v>0</v>
      </c>
      <c r="F72" s="100">
        <f>F58+F70</f>
        <v>0</v>
      </c>
      <c r="G72" s="100">
        <f>G58+G70</f>
        <v>331399</v>
      </c>
      <c r="H72" s="100">
        <f t="shared" ref="H72:W72" si="37">H58+H70</f>
        <v>381</v>
      </c>
      <c r="I72" s="100">
        <f t="shared" si="37"/>
        <v>0</v>
      </c>
      <c r="J72" s="100">
        <f t="shared" si="37"/>
        <v>0</v>
      </c>
      <c r="K72" s="100">
        <f t="shared" si="37"/>
        <v>20448</v>
      </c>
      <c r="L72" s="100">
        <f t="shared" si="37"/>
        <v>0</v>
      </c>
      <c r="M72" s="100">
        <f t="shared" si="37"/>
        <v>0</v>
      </c>
      <c r="N72" s="100">
        <f t="shared" si="37"/>
        <v>2628.9</v>
      </c>
      <c r="O72" s="100">
        <f t="shared" si="37"/>
        <v>0</v>
      </c>
      <c r="P72" s="100">
        <f t="shared" si="37"/>
        <v>0</v>
      </c>
      <c r="Q72" s="100">
        <f t="shared" si="37"/>
        <v>0</v>
      </c>
      <c r="R72" s="100">
        <f t="shared" si="37"/>
        <v>11520</v>
      </c>
      <c r="S72" s="100">
        <f t="shared" si="37"/>
        <v>0</v>
      </c>
      <c r="T72" s="100">
        <f t="shared" si="37"/>
        <v>0</v>
      </c>
      <c r="U72" s="100">
        <f t="shared" si="37"/>
        <v>0</v>
      </c>
      <c r="V72" s="100">
        <f t="shared" si="37"/>
        <v>0</v>
      </c>
      <c r="W72" s="100">
        <f t="shared" si="37"/>
        <v>0</v>
      </c>
      <c r="X72" s="48">
        <f>X58+X70</f>
        <v>0</v>
      </c>
      <c r="Y72" s="106">
        <f>Y58+Y70</f>
        <v>569098.9</v>
      </c>
    </row>
    <row r="73" spans="1:25" x14ac:dyDescent="0.25">
      <c r="A73" s="132" t="s">
        <v>191</v>
      </c>
    </row>
  </sheetData>
  <mergeCells count="4">
    <mergeCell ref="A2:Y2"/>
    <mergeCell ref="A3:Y3"/>
    <mergeCell ref="A58:B58"/>
    <mergeCell ref="A72:B72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0" zoomScale="85" zoomScaleNormal="85" workbookViewId="0">
      <selection activeCell="I77" sqref="I77"/>
    </sheetView>
  </sheetViews>
  <sheetFormatPr defaultRowHeight="15" x14ac:dyDescent="0.25"/>
  <cols>
    <col min="1" max="1" width="10.42578125" customWidth="1"/>
    <col min="2" max="2" width="47.42578125" customWidth="1"/>
    <col min="3" max="3" width="13.85546875" style="32" customWidth="1"/>
    <col min="4" max="4" width="13.28515625" style="32" customWidth="1"/>
    <col min="5" max="5" width="15.28515625" style="32" customWidth="1"/>
    <col min="6" max="6" width="13.28515625" style="32" customWidth="1"/>
    <col min="7" max="7" width="14.140625" style="32" customWidth="1"/>
  </cols>
  <sheetData>
    <row r="1" spans="1:9" x14ac:dyDescent="0.25">
      <c r="G1" s="33" t="s">
        <v>162</v>
      </c>
    </row>
    <row r="2" spans="1:9" x14ac:dyDescent="0.25">
      <c r="A2" s="162" t="s">
        <v>189</v>
      </c>
      <c r="B2" s="162"/>
      <c r="C2" s="162"/>
      <c r="D2" s="162"/>
      <c r="E2" s="162"/>
      <c r="F2" s="162"/>
      <c r="G2" s="162"/>
    </row>
    <row r="3" spans="1:9" x14ac:dyDescent="0.25">
      <c r="A3" s="162" t="s">
        <v>121</v>
      </c>
      <c r="B3" s="162"/>
      <c r="C3" s="162"/>
      <c r="D3" s="162"/>
      <c r="E3" s="162"/>
      <c r="F3" s="162"/>
      <c r="G3" s="162"/>
    </row>
    <row r="4" spans="1:9" ht="15.75" thickBot="1" x14ac:dyDescent="0.3">
      <c r="G4" s="34" t="s">
        <v>105</v>
      </c>
    </row>
    <row r="5" spans="1:9" ht="63" customHeight="1" thickBot="1" x14ac:dyDescent="0.3">
      <c r="A5" s="5" t="s">
        <v>2</v>
      </c>
      <c r="B5" s="6" t="s">
        <v>0</v>
      </c>
      <c r="C5" s="121" t="s">
        <v>129</v>
      </c>
      <c r="D5" s="122" t="s">
        <v>130</v>
      </c>
      <c r="E5" s="122" t="s">
        <v>131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7">
        <v>0</v>
      </c>
      <c r="D6" s="37">
        <v>0</v>
      </c>
      <c r="E6" s="37">
        <v>0</v>
      </c>
      <c r="F6" s="37">
        <v>0</v>
      </c>
      <c r="G6" s="51">
        <f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5">
        <f t="shared" ref="G7:G66" si="0">SUM(C7:F7)</f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5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5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5">
        <f t="shared" si="0"/>
        <v>0</v>
      </c>
    </row>
    <row r="11" spans="1:9" x14ac:dyDescent="0.25">
      <c r="A11" s="9" t="s">
        <v>13</v>
      </c>
      <c r="B11" s="10" t="s">
        <v>14</v>
      </c>
      <c r="C11" s="41">
        <v>0</v>
      </c>
      <c r="D11" s="39">
        <v>0</v>
      </c>
      <c r="E11" s="39">
        <v>0</v>
      </c>
      <c r="F11" s="39">
        <v>0</v>
      </c>
      <c r="G11" s="55">
        <f t="shared" si="0"/>
        <v>0</v>
      </c>
    </row>
    <row r="12" spans="1:9" x14ac:dyDescent="0.25">
      <c r="A12" s="68" t="s">
        <v>166</v>
      </c>
      <c r="B12" s="69" t="s">
        <v>167</v>
      </c>
      <c r="C12" s="41">
        <v>0</v>
      </c>
      <c r="D12" s="39">
        <v>0</v>
      </c>
      <c r="E12" s="39">
        <v>0</v>
      </c>
      <c r="F12" s="39">
        <v>0</v>
      </c>
      <c r="G12" s="55">
        <f>SUM(C12:F12)</f>
        <v>0</v>
      </c>
    </row>
    <row r="13" spans="1:9" x14ac:dyDescent="0.25">
      <c r="A13" s="68" t="s">
        <v>168</v>
      </c>
      <c r="B13" s="69" t="s">
        <v>172</v>
      </c>
      <c r="C13" s="41">
        <v>0</v>
      </c>
      <c r="D13" s="39">
        <v>0</v>
      </c>
      <c r="E13" s="39">
        <v>0</v>
      </c>
      <c r="F13" s="39">
        <v>0</v>
      </c>
      <c r="G13" s="55">
        <f>SUM(C13:F13)</f>
        <v>0</v>
      </c>
    </row>
    <row r="14" spans="1:9" x14ac:dyDescent="0.25">
      <c r="A14" s="68" t="s">
        <v>169</v>
      </c>
      <c r="B14" s="69" t="s">
        <v>173</v>
      </c>
      <c r="C14" s="41">
        <v>0</v>
      </c>
      <c r="D14" s="39">
        <v>0</v>
      </c>
      <c r="E14" s="39">
        <v>0</v>
      </c>
      <c r="F14" s="39">
        <v>0</v>
      </c>
      <c r="G14" s="55">
        <f>SUM(C14:F14)</f>
        <v>0</v>
      </c>
    </row>
    <row r="15" spans="1:9" ht="15.75" thickBot="1" x14ac:dyDescent="0.3">
      <c r="A15" s="72" t="s">
        <v>170</v>
      </c>
      <c r="B15" s="73" t="s">
        <v>171</v>
      </c>
      <c r="C15" s="41">
        <v>0</v>
      </c>
      <c r="D15" s="39">
        <v>0</v>
      </c>
      <c r="E15" s="39">
        <v>0</v>
      </c>
      <c r="F15" s="39">
        <v>0</v>
      </c>
      <c r="G15" s="55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3">
        <f>SUM(F6:F11)</f>
        <v>0</v>
      </c>
      <c r="G16" s="105">
        <f>SUM(G6:G11)</f>
        <v>0</v>
      </c>
      <c r="I16" t="s">
        <v>112</v>
      </c>
    </row>
    <row r="17" spans="1:7" x14ac:dyDescent="0.25">
      <c r="A17" s="3"/>
      <c r="B17" s="4"/>
      <c r="C17" s="37"/>
      <c r="D17" s="37"/>
      <c r="E17" s="37"/>
      <c r="F17" s="124"/>
      <c r="G17" s="55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39">
        <f>F19+F20+F21+F22</f>
        <v>0</v>
      </c>
      <c r="G18" s="55">
        <f>SUM(C18:F18)</f>
        <v>0</v>
      </c>
    </row>
    <row r="19" spans="1:7" x14ac:dyDescent="0.25">
      <c r="A19" s="16" t="s">
        <v>128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5">
        <f t="shared" si="0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5">
        <f t="shared" si="0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5">
        <f t="shared" si="0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5">
        <f t="shared" si="0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39">
        <f>F24</f>
        <v>0</v>
      </c>
      <c r="G23" s="55">
        <f t="shared" si="0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5">
        <f t="shared" si="0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39">
        <f>F26</f>
        <v>0</v>
      </c>
      <c r="G25" s="55">
        <f t="shared" si="0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5">
        <f t="shared" si="0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39">
        <f>F28+F29+F30</f>
        <v>0</v>
      </c>
      <c r="G27" s="55">
        <f t="shared" si="0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5">
        <f t="shared" si="0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5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5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3">
        <f>F25+F23+F18+F27</f>
        <v>0</v>
      </c>
      <c r="G31" s="105">
        <f>G25+G23+G18+G27</f>
        <v>0</v>
      </c>
    </row>
    <row r="32" spans="1:7" x14ac:dyDescent="0.25">
      <c r="A32" s="3"/>
      <c r="B32" s="4"/>
      <c r="C32" s="37"/>
      <c r="D32" s="37"/>
      <c r="E32" s="37"/>
      <c r="F32" s="124"/>
      <c r="G32" s="55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5">
        <f t="shared" si="0"/>
        <v>0</v>
      </c>
    </row>
    <row r="34" spans="1:7" x14ac:dyDescent="0.25">
      <c r="A34" s="2" t="s">
        <v>31</v>
      </c>
      <c r="B34" s="1" t="s">
        <v>41</v>
      </c>
      <c r="C34" s="39">
        <v>3000</v>
      </c>
      <c r="D34" s="39">
        <f>D35</f>
        <v>0</v>
      </c>
      <c r="E34" s="39">
        <f>E35</f>
        <v>0</v>
      </c>
      <c r="F34" s="39">
        <f>F35</f>
        <v>0</v>
      </c>
      <c r="G34" s="55">
        <f t="shared" si="0"/>
        <v>3000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55">
        <f t="shared" si="0"/>
        <v>0</v>
      </c>
    </row>
    <row r="36" spans="1:7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5">
        <f t="shared" si="0"/>
        <v>0</v>
      </c>
    </row>
    <row r="37" spans="1:7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39">
        <f>F38+F39+F40</f>
        <v>0</v>
      </c>
      <c r="G37" s="55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5">
        <f t="shared" si="0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5">
        <f t="shared" si="0"/>
        <v>0</v>
      </c>
    </row>
    <row r="40" spans="1:7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5">
        <f t="shared" si="0"/>
        <v>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39">
        <f>F42</f>
        <v>0</v>
      </c>
      <c r="G41" s="55">
        <f t="shared" si="0"/>
        <v>0</v>
      </c>
    </row>
    <row r="42" spans="1:7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55">
        <f t="shared" si="0"/>
        <v>0</v>
      </c>
    </row>
    <row r="43" spans="1:7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55">
        <f t="shared" si="0"/>
        <v>0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5">
        <f t="shared" si="0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5">
        <f t="shared" si="0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5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5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3000</v>
      </c>
      <c r="D48" s="43">
        <f>D33+D34+D36+D37+D41+D43+D44+D45+D46+D47</f>
        <v>0</v>
      </c>
      <c r="E48" s="43">
        <f>E33+E34+E36+E37+E41+E43+E44+E45+E46+E47</f>
        <v>0</v>
      </c>
      <c r="F48" s="43">
        <f>F33+F34+F36+F37+F41+F43+F44+F45+F46+F47</f>
        <v>0</v>
      </c>
      <c r="G48" s="105">
        <f>G33+G34+G36+G37+G41+G43+G44+G45+G46+G47</f>
        <v>3000</v>
      </c>
    </row>
    <row r="49" spans="1:7" x14ac:dyDescent="0.25">
      <c r="A49" s="3"/>
      <c r="B49" s="4"/>
      <c r="C49" s="37"/>
      <c r="D49" s="37"/>
      <c r="E49" s="37"/>
      <c r="F49" s="124"/>
      <c r="G49" s="55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5">
        <f t="shared" si="0"/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5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5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3">
        <f>SUM(F50:F52)</f>
        <v>0</v>
      </c>
      <c r="G53" s="105">
        <f>SUM(G50:G52)</f>
        <v>0</v>
      </c>
    </row>
    <row r="54" spans="1:7" ht="15.75" thickBot="1" x14ac:dyDescent="0.3">
      <c r="A54" s="13"/>
      <c r="B54" s="14"/>
      <c r="C54" s="46"/>
      <c r="D54" s="46"/>
      <c r="E54" s="46"/>
      <c r="F54" s="125"/>
      <c r="G54" s="55"/>
    </row>
    <row r="55" spans="1:7" ht="16.5" thickBot="1" x14ac:dyDescent="0.3">
      <c r="A55" s="163" t="s">
        <v>107</v>
      </c>
      <c r="B55" s="164"/>
      <c r="C55" s="48">
        <f>C16+C31+C48+C53</f>
        <v>3000</v>
      </c>
      <c r="D55" s="48">
        <f>D16+D31+D48+D53</f>
        <v>0</v>
      </c>
      <c r="E55" s="48">
        <f>E16+E31+E48+E53</f>
        <v>0</v>
      </c>
      <c r="F55" s="48">
        <f>F16+F31+F48+F53</f>
        <v>0</v>
      </c>
      <c r="G55" s="106">
        <f>G16+G31+G48+G53</f>
        <v>3000</v>
      </c>
    </row>
    <row r="56" spans="1:7" x14ac:dyDescent="0.25">
      <c r="A56" s="3"/>
      <c r="B56" s="4"/>
      <c r="C56" s="37"/>
      <c r="D56" s="37"/>
      <c r="E56" s="37"/>
      <c r="F56" s="124"/>
      <c r="G56" s="55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5">
        <f t="shared" si="0"/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5">
        <f t="shared" si="0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5">
        <f t="shared" si="0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5">
        <f t="shared" si="0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5">
        <f t="shared" si="0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70762</v>
      </c>
      <c r="G62" s="55">
        <f t="shared" si="0"/>
        <v>70762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5">
        <f t="shared" si="0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5">
        <f t="shared" si="0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5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5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3">
        <f>SUM(F57:F66)</f>
        <v>70762</v>
      </c>
      <c r="G67" s="105">
        <f>SUM(G57:G66)</f>
        <v>70762</v>
      </c>
    </row>
    <row r="68" spans="1:7" ht="15.75" thickBot="1" x14ac:dyDescent="0.3">
      <c r="A68" s="13"/>
      <c r="B68" s="14"/>
      <c r="C68" s="46"/>
      <c r="D68" s="46"/>
      <c r="E68" s="46"/>
      <c r="F68" s="125"/>
      <c r="G68" s="55"/>
    </row>
    <row r="69" spans="1:7" ht="16.5" thickBot="1" x14ac:dyDescent="0.3">
      <c r="A69" s="163" t="s">
        <v>94</v>
      </c>
      <c r="B69" s="164"/>
      <c r="C69" s="48">
        <f>C55+C67</f>
        <v>3000</v>
      </c>
      <c r="D69" s="48">
        <f>D55+D67</f>
        <v>0</v>
      </c>
      <c r="E69" s="48">
        <f>E55+E67</f>
        <v>0</v>
      </c>
      <c r="F69" s="48">
        <f>F55+F67</f>
        <v>70762</v>
      </c>
      <c r="G69" s="106">
        <f>G55+G67</f>
        <v>73762</v>
      </c>
    </row>
    <row r="70" spans="1:7" x14ac:dyDescent="0.25">
      <c r="A70" s="132" t="s">
        <v>191</v>
      </c>
    </row>
  </sheetData>
  <mergeCells count="4">
    <mergeCell ref="A2:G2"/>
    <mergeCell ref="A3:G3"/>
    <mergeCell ref="A55:B55"/>
    <mergeCell ref="A69:B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7" zoomScale="85" zoomScaleNormal="85" workbookViewId="0">
      <selection activeCell="F63" sqref="F63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 x14ac:dyDescent="0.25">
      <c r="G1" s="33" t="s">
        <v>161</v>
      </c>
    </row>
    <row r="2" spans="1:9" x14ac:dyDescent="0.25">
      <c r="A2" s="162" t="s">
        <v>187</v>
      </c>
      <c r="B2" s="162"/>
      <c r="C2" s="162"/>
      <c r="D2" s="162"/>
      <c r="E2" s="162"/>
      <c r="F2" s="162"/>
      <c r="G2" s="162"/>
    </row>
    <row r="3" spans="1:9" x14ac:dyDescent="0.25">
      <c r="A3" s="162" t="s">
        <v>121</v>
      </c>
      <c r="B3" s="162"/>
      <c r="C3" s="162"/>
      <c r="D3" s="162"/>
      <c r="E3" s="162"/>
      <c r="F3" s="162"/>
      <c r="G3" s="162"/>
    </row>
    <row r="4" spans="1:9" ht="15.75" thickBot="1" x14ac:dyDescent="0.3">
      <c r="G4" s="34" t="s">
        <v>105</v>
      </c>
    </row>
    <row r="5" spans="1:9" ht="61.5" customHeight="1" thickBot="1" x14ac:dyDescent="0.3">
      <c r="A5" s="5" t="s">
        <v>2</v>
      </c>
      <c r="B5" s="6" t="s">
        <v>0</v>
      </c>
      <c r="C5" s="121" t="s">
        <v>132</v>
      </c>
      <c r="D5" s="122" t="s">
        <v>133</v>
      </c>
      <c r="E5" s="122" t="s">
        <v>134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9">
        <v>0</v>
      </c>
      <c r="D6" s="39">
        <v>0</v>
      </c>
      <c r="E6" s="39">
        <v>0</v>
      </c>
      <c r="F6" s="39">
        <v>0</v>
      </c>
      <c r="G6" s="50">
        <f t="shared" ref="G6:G16" si="0"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1">
        <f t="shared" si="0"/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1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1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1">
        <f t="shared" si="0"/>
        <v>0</v>
      </c>
    </row>
    <row r="11" spans="1:9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51">
        <f t="shared" si="0"/>
        <v>0</v>
      </c>
    </row>
    <row r="12" spans="1:9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51">
        <f t="shared" si="0"/>
        <v>0</v>
      </c>
    </row>
    <row r="13" spans="1:9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51">
        <f t="shared" si="0"/>
        <v>0</v>
      </c>
    </row>
    <row r="14" spans="1:9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51">
        <f t="shared" si="0"/>
        <v>0</v>
      </c>
    </row>
    <row r="15" spans="1:9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51">
        <f t="shared" si="0"/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4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 x14ac:dyDescent="0.25">
      <c r="A17" s="3"/>
      <c r="B17" s="4"/>
      <c r="C17" s="37"/>
      <c r="D17" s="37"/>
      <c r="E17" s="38"/>
      <c r="F17" s="38"/>
      <c r="G17" s="51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40">
        <f>E19+E20+E21+E22</f>
        <v>0</v>
      </c>
      <c r="F18" s="40">
        <f>F19+F20+F21+F22</f>
        <v>0</v>
      </c>
      <c r="G18" s="51">
        <f t="shared" ref="G18:G30" si="1">SUM(C18:F18)</f>
        <v>0</v>
      </c>
    </row>
    <row r="19" spans="1:7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1">
        <f t="shared" si="1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1">
        <f t="shared" si="1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1">
        <f t="shared" si="1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1">
        <f t="shared" si="1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40">
        <f>E24</f>
        <v>0</v>
      </c>
      <c r="F23" s="40">
        <f>F24</f>
        <v>0</v>
      </c>
      <c r="G23" s="51">
        <f t="shared" si="1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1">
        <f t="shared" si="1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40">
        <f>E26</f>
        <v>0</v>
      </c>
      <c r="F25" s="40">
        <f>F26</f>
        <v>0</v>
      </c>
      <c r="G25" s="51">
        <f t="shared" si="1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1">
        <f t="shared" si="1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40">
        <f>E28+E29+E30</f>
        <v>0</v>
      </c>
      <c r="F27" s="40">
        <f>F28+F29+F30</f>
        <v>0</v>
      </c>
      <c r="G27" s="51">
        <f t="shared" si="1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1">
        <f t="shared" si="1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1">
        <f t="shared" si="1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1">
        <f t="shared" si="1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4">
        <f>E25+E23+E18+E27</f>
        <v>0</v>
      </c>
      <c r="F31" s="44">
        <f>F25+F23+F18+F27</f>
        <v>0</v>
      </c>
      <c r="G31" s="105">
        <f>SUM(C31:F31)</f>
        <v>0</v>
      </c>
    </row>
    <row r="32" spans="1:7" x14ac:dyDescent="0.25">
      <c r="A32" s="3"/>
      <c r="B32" s="4"/>
      <c r="C32" s="37"/>
      <c r="D32" s="37"/>
      <c r="E32" s="38"/>
      <c r="F32" s="38"/>
      <c r="G32" s="51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1">
        <f t="shared" ref="G33:G47" si="2">SUM(C33:F33)</f>
        <v>0</v>
      </c>
    </row>
    <row r="34" spans="1:7" x14ac:dyDescent="0.25">
      <c r="A34" s="2" t="s">
        <v>31</v>
      </c>
      <c r="B34" s="1" t="s">
        <v>41</v>
      </c>
      <c r="C34" s="39">
        <f>C35</f>
        <v>0</v>
      </c>
      <c r="D34" s="39">
        <v>24</v>
      </c>
      <c r="E34" s="40">
        <v>0</v>
      </c>
      <c r="F34" s="40">
        <f>F35</f>
        <v>0</v>
      </c>
      <c r="G34" s="51">
        <f t="shared" si="2"/>
        <v>24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51">
        <f t="shared" si="2"/>
        <v>0</v>
      </c>
    </row>
    <row r="36" spans="1:7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1">
        <f t="shared" si="2"/>
        <v>0</v>
      </c>
    </row>
    <row r="37" spans="1:7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40">
        <f>E38+E39+E40</f>
        <v>0</v>
      </c>
      <c r="F37" s="40">
        <f>F38+F39+F40</f>
        <v>0</v>
      </c>
      <c r="G37" s="51">
        <f t="shared" si="2"/>
        <v>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1">
        <f t="shared" si="2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1">
        <f t="shared" si="2"/>
        <v>0</v>
      </c>
    </row>
    <row r="40" spans="1:7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1">
        <f t="shared" si="2"/>
        <v>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10951</v>
      </c>
      <c r="E41" s="40">
        <f>E42</f>
        <v>0</v>
      </c>
      <c r="F41" s="40">
        <f>F42</f>
        <v>0</v>
      </c>
      <c r="G41" s="51">
        <f t="shared" si="2"/>
        <v>10951</v>
      </c>
    </row>
    <row r="42" spans="1:7" x14ac:dyDescent="0.25">
      <c r="A42" s="16" t="s">
        <v>65</v>
      </c>
      <c r="B42" s="17" t="s">
        <v>58</v>
      </c>
      <c r="C42" s="39">
        <v>0</v>
      </c>
      <c r="D42" s="45">
        <v>10951</v>
      </c>
      <c r="E42" s="39">
        <v>0</v>
      </c>
      <c r="F42" s="39">
        <v>0</v>
      </c>
      <c r="G42" s="51">
        <f t="shared" si="2"/>
        <v>10951</v>
      </c>
    </row>
    <row r="43" spans="1:7" x14ac:dyDescent="0.25">
      <c r="A43" s="2" t="s">
        <v>35</v>
      </c>
      <c r="B43" s="1" t="s">
        <v>45</v>
      </c>
      <c r="C43" s="39">
        <f>C36*27%</f>
        <v>0</v>
      </c>
      <c r="D43" s="39">
        <f>(D42+D34)*27%</f>
        <v>2963.25</v>
      </c>
      <c r="E43" s="39">
        <f>E34*27%</f>
        <v>0</v>
      </c>
      <c r="F43" s="39">
        <v>0</v>
      </c>
      <c r="G43" s="51">
        <f>SUM(C43:F43)</f>
        <v>2963.25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1">
        <f t="shared" si="2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1">
        <f t="shared" si="2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1">
        <f t="shared" si="2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1">
        <f t="shared" si="2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13938.25</v>
      </c>
      <c r="E48" s="44">
        <f>E33+E34+E36+E37+E41+E43+E44+E45+E46+E47</f>
        <v>0</v>
      </c>
      <c r="F48" s="44">
        <f>F33+F34+F36+F37+F41+F43+F44+F45+F46+F47</f>
        <v>0</v>
      </c>
      <c r="G48" s="105">
        <f>SUM(C48:F48)</f>
        <v>13938.25</v>
      </c>
    </row>
    <row r="49" spans="1:7" x14ac:dyDescent="0.25">
      <c r="A49" s="3"/>
      <c r="B49" s="4"/>
      <c r="C49" s="37"/>
      <c r="D49" s="37"/>
      <c r="E49" s="38"/>
      <c r="F49" s="38"/>
      <c r="G49" s="51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1">
        <f>SUM(C50:F50)</f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1">
        <f>SUM(C51:F51)</f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1">
        <f>SUM(C52:F52)</f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4">
        <f>SUM(E50:E52)</f>
        <v>0</v>
      </c>
      <c r="F53" s="44">
        <f>SUM(F50:F52)</f>
        <v>0</v>
      </c>
      <c r="G53" s="105">
        <f>SUM(C53:F53)</f>
        <v>0</v>
      </c>
    </row>
    <row r="54" spans="1:7" ht="15.75" thickBot="1" x14ac:dyDescent="0.3">
      <c r="A54" s="13"/>
      <c r="B54" s="14"/>
      <c r="C54" s="46"/>
      <c r="D54" s="46"/>
      <c r="E54" s="47"/>
      <c r="F54" s="47"/>
      <c r="G54" s="52"/>
    </row>
    <row r="55" spans="1:7" ht="16.5" thickBot="1" x14ac:dyDescent="0.3">
      <c r="A55" s="163" t="s">
        <v>107</v>
      </c>
      <c r="B55" s="164"/>
      <c r="C55" s="48">
        <f>C16+C31+C48+C53</f>
        <v>0</v>
      </c>
      <c r="D55" s="48">
        <f>D16+D31+D48+D53</f>
        <v>13938.25</v>
      </c>
      <c r="E55" s="49">
        <f>E16+E31+E48+E53</f>
        <v>0</v>
      </c>
      <c r="F55" s="49">
        <f>F16+F31+F48+F53</f>
        <v>0</v>
      </c>
      <c r="G55" s="106">
        <f>G16+G31+G48+G53</f>
        <v>13938.25</v>
      </c>
    </row>
    <row r="56" spans="1:7" x14ac:dyDescent="0.25">
      <c r="A56" s="3"/>
      <c r="B56" s="4"/>
      <c r="C56" s="37"/>
      <c r="D56" s="37"/>
      <c r="E56" s="38"/>
      <c r="F56" s="38"/>
      <c r="G56" s="51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1">
        <f t="shared" ref="G57:G66" si="3">SUM(C57:F57)</f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1">
        <f t="shared" si="3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1">
        <f t="shared" si="3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1">
        <f t="shared" si="3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1">
        <f t="shared" si="3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8">
        <v>105240</v>
      </c>
      <c r="G62" s="51">
        <f t="shared" si="3"/>
        <v>105240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1">
        <f t="shared" si="3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1">
        <f t="shared" si="3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1">
        <f t="shared" si="3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1">
        <f t="shared" si="3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4">
        <f>SUM(E57:E66)</f>
        <v>0</v>
      </c>
      <c r="F67" s="44">
        <f>SUM(F57:F66)</f>
        <v>105240</v>
      </c>
      <c r="G67" s="105">
        <f>SUM(C67:F67)</f>
        <v>105240</v>
      </c>
    </row>
    <row r="68" spans="1:7" ht="15.75" thickBot="1" x14ac:dyDescent="0.3">
      <c r="A68" s="13"/>
      <c r="B68" s="14"/>
      <c r="C68" s="46"/>
      <c r="D68" s="46"/>
      <c r="E68" s="47"/>
      <c r="F68" s="47"/>
      <c r="G68" s="52"/>
    </row>
    <row r="69" spans="1:7" ht="16.5" thickBot="1" x14ac:dyDescent="0.3">
      <c r="A69" s="163" t="s">
        <v>94</v>
      </c>
      <c r="B69" s="164"/>
      <c r="C69" s="48">
        <f>C55+C67</f>
        <v>0</v>
      </c>
      <c r="D69" s="48">
        <f>D55+D67</f>
        <v>13938.25</v>
      </c>
      <c r="E69" s="49">
        <f>E55+E67</f>
        <v>0</v>
      </c>
      <c r="F69" s="49">
        <f>F55+F67</f>
        <v>105240</v>
      </c>
      <c r="G69" s="106">
        <f>G55+G67</f>
        <v>119178.25</v>
      </c>
    </row>
    <row r="70" spans="1:7" x14ac:dyDescent="0.25">
      <c r="A70" s="132" t="s">
        <v>191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52" zoomScale="85" zoomScaleNormal="85" workbookViewId="0">
      <selection activeCell="G63" sqref="G63"/>
    </sheetView>
  </sheetViews>
  <sheetFormatPr defaultRowHeight="15" x14ac:dyDescent="0.2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7" width="11.7109375" style="32" customWidth="1"/>
    <col min="8" max="8" width="12.5703125" style="32" customWidth="1"/>
  </cols>
  <sheetData>
    <row r="1" spans="1:10" x14ac:dyDescent="0.25">
      <c r="H1" s="33" t="s">
        <v>160</v>
      </c>
    </row>
    <row r="2" spans="1:10" x14ac:dyDescent="0.25">
      <c r="A2" s="162" t="s">
        <v>185</v>
      </c>
      <c r="B2" s="162"/>
      <c r="C2" s="162"/>
      <c r="D2" s="162"/>
      <c r="E2" s="162"/>
      <c r="F2" s="162"/>
      <c r="G2" s="162"/>
      <c r="H2" s="162"/>
    </row>
    <row r="3" spans="1:10" x14ac:dyDescent="0.25">
      <c r="A3" s="162" t="s">
        <v>121</v>
      </c>
      <c r="B3" s="162"/>
      <c r="C3" s="162"/>
      <c r="D3" s="162"/>
      <c r="E3" s="162"/>
      <c r="F3" s="162"/>
      <c r="G3" s="162"/>
      <c r="H3" s="162"/>
    </row>
    <row r="4" spans="1:10" ht="15.75" thickBot="1" x14ac:dyDescent="0.3">
      <c r="H4" s="34" t="s">
        <v>105</v>
      </c>
    </row>
    <row r="5" spans="1:10" ht="32.25" customHeight="1" thickBot="1" x14ac:dyDescent="0.3">
      <c r="A5" s="5" t="s">
        <v>2</v>
      </c>
      <c r="B5" s="6" t="s">
        <v>0</v>
      </c>
      <c r="C5" s="122" t="s">
        <v>135</v>
      </c>
      <c r="D5" s="122" t="s">
        <v>136</v>
      </c>
      <c r="E5" s="122" t="s">
        <v>137</v>
      </c>
      <c r="F5" s="122" t="s">
        <v>138</v>
      </c>
      <c r="G5" s="123" t="s">
        <v>174</v>
      </c>
      <c r="H5" s="126" t="s">
        <v>1</v>
      </c>
    </row>
    <row r="6" spans="1:10" x14ac:dyDescent="0.25">
      <c r="A6" s="25" t="s">
        <v>3</v>
      </c>
      <c r="B6" s="26" t="s">
        <v>4</v>
      </c>
      <c r="C6" s="54">
        <v>0</v>
      </c>
      <c r="D6" s="39">
        <v>0</v>
      </c>
      <c r="E6" s="39">
        <v>0</v>
      </c>
      <c r="F6" s="39">
        <v>0</v>
      </c>
      <c r="G6" s="39">
        <v>0</v>
      </c>
      <c r="H6" s="50">
        <f t="shared" ref="H6:H16" si="0">SUM(C6:G6)</f>
        <v>0</v>
      </c>
    </row>
    <row r="7" spans="1:10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51">
        <f t="shared" si="0"/>
        <v>0</v>
      </c>
    </row>
    <row r="8" spans="1:10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51">
        <f t="shared" si="0"/>
        <v>0</v>
      </c>
    </row>
    <row r="9" spans="1:10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1">
        <f t="shared" si="0"/>
        <v>0</v>
      </c>
    </row>
    <row r="10" spans="1:10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1">
        <f t="shared" si="0"/>
        <v>0</v>
      </c>
    </row>
    <row r="11" spans="1:10" x14ac:dyDescent="0.25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1">
        <f t="shared" si="0"/>
        <v>0</v>
      </c>
    </row>
    <row r="12" spans="1:10" x14ac:dyDescent="0.25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1">
        <f t="shared" si="0"/>
        <v>0</v>
      </c>
    </row>
    <row r="13" spans="1:10" x14ac:dyDescent="0.25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1">
        <f t="shared" si="0"/>
        <v>0</v>
      </c>
    </row>
    <row r="14" spans="1:10" x14ac:dyDescent="0.25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1">
        <f t="shared" si="0"/>
        <v>0</v>
      </c>
    </row>
    <row r="15" spans="1:10" ht="15.75" thickBot="1" x14ac:dyDescent="0.3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1">
        <f t="shared" si="0"/>
        <v>0</v>
      </c>
    </row>
    <row r="16" spans="1:10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44">
        <f>SUM(G6:G11)</f>
        <v>0</v>
      </c>
      <c r="H16" s="105">
        <f t="shared" si="0"/>
        <v>0</v>
      </c>
      <c r="J16" t="s">
        <v>112</v>
      </c>
    </row>
    <row r="17" spans="1:8" x14ac:dyDescent="0.25">
      <c r="A17" s="3"/>
      <c r="B17" s="4"/>
      <c r="C17" s="37"/>
      <c r="D17" s="37"/>
      <c r="E17" s="37"/>
      <c r="F17" s="38"/>
      <c r="G17" s="38"/>
      <c r="H17" s="51"/>
    </row>
    <row r="18" spans="1:8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40">
        <f>G19+G20+G21+G22</f>
        <v>0</v>
      </c>
      <c r="H18" s="51">
        <f>SUM(C18:G18)</f>
        <v>0</v>
      </c>
    </row>
    <row r="19" spans="1:8" x14ac:dyDescent="0.25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1">
        <f t="shared" ref="H19:H30" si="1">SUM(C19:G19)</f>
        <v>0</v>
      </c>
    </row>
    <row r="20" spans="1:8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1">
        <f t="shared" si="1"/>
        <v>0</v>
      </c>
    </row>
    <row r="21" spans="1:8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1">
        <f t="shared" si="1"/>
        <v>0</v>
      </c>
    </row>
    <row r="22" spans="1:8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1">
        <f t="shared" si="1"/>
        <v>0</v>
      </c>
    </row>
    <row r="23" spans="1:8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40">
        <f>G24</f>
        <v>0</v>
      </c>
      <c r="H23" s="51">
        <f t="shared" si="1"/>
        <v>0</v>
      </c>
    </row>
    <row r="24" spans="1:8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1">
        <f t="shared" si="1"/>
        <v>0</v>
      </c>
    </row>
    <row r="25" spans="1:8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40">
        <f>G26</f>
        <v>0</v>
      </c>
      <c r="H25" s="51">
        <f t="shared" si="1"/>
        <v>0</v>
      </c>
    </row>
    <row r="26" spans="1:8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1">
        <f t="shared" si="1"/>
        <v>0</v>
      </c>
    </row>
    <row r="27" spans="1:8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40">
        <f>G28+G29+G30</f>
        <v>0</v>
      </c>
      <c r="H27" s="51">
        <f t="shared" si="1"/>
        <v>0</v>
      </c>
    </row>
    <row r="28" spans="1:8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1">
        <f t="shared" si="1"/>
        <v>0</v>
      </c>
    </row>
    <row r="29" spans="1:8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1">
        <f t="shared" si="1"/>
        <v>0</v>
      </c>
    </row>
    <row r="30" spans="1:8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1">
        <f t="shared" si="1"/>
        <v>0</v>
      </c>
    </row>
    <row r="31" spans="1:8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44">
        <f>G25+G23+G18+G27</f>
        <v>0</v>
      </c>
      <c r="H31" s="53">
        <f>SUM(C31:G31)</f>
        <v>0</v>
      </c>
    </row>
    <row r="32" spans="1:8" x14ac:dyDescent="0.25">
      <c r="A32" s="3"/>
      <c r="B32" s="4"/>
      <c r="C32" s="37"/>
      <c r="D32" s="37"/>
      <c r="E32" s="37"/>
      <c r="F32" s="38"/>
      <c r="G32" s="38"/>
      <c r="H32" s="51"/>
    </row>
    <row r="33" spans="1:8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1">
        <f>SUM(C33:G33)</f>
        <v>0</v>
      </c>
    </row>
    <row r="34" spans="1:8" x14ac:dyDescent="0.25">
      <c r="A34" s="2" t="s">
        <v>31</v>
      </c>
      <c r="B34" s="1" t="s">
        <v>41</v>
      </c>
      <c r="C34" s="39">
        <f>C35</f>
        <v>0</v>
      </c>
      <c r="D34" s="39">
        <v>1500</v>
      </c>
      <c r="E34" s="39">
        <f>E35</f>
        <v>0</v>
      </c>
      <c r="F34" s="40">
        <v>0</v>
      </c>
      <c r="G34" s="40">
        <f>G35</f>
        <v>0</v>
      </c>
      <c r="H34" s="51">
        <f t="shared" ref="H34:H47" si="2">SUM(C34:G34)</f>
        <v>1500</v>
      </c>
    </row>
    <row r="35" spans="1:8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1">
        <f t="shared" si="2"/>
        <v>0</v>
      </c>
    </row>
    <row r="36" spans="1:8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1">
        <f t="shared" si="2"/>
        <v>0</v>
      </c>
    </row>
    <row r="37" spans="1:8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40">
        <f>F38+F39+F40</f>
        <v>0</v>
      </c>
      <c r="G37" s="40">
        <f>G38+G39+G40</f>
        <v>0</v>
      </c>
      <c r="H37" s="51">
        <f t="shared" si="2"/>
        <v>0</v>
      </c>
    </row>
    <row r="38" spans="1:8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1">
        <f t="shared" si="2"/>
        <v>0</v>
      </c>
    </row>
    <row r="39" spans="1:8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1">
        <f t="shared" si="2"/>
        <v>0</v>
      </c>
    </row>
    <row r="40" spans="1:8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51">
        <f t="shared" si="2"/>
        <v>0</v>
      </c>
    </row>
    <row r="41" spans="1:8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40">
        <f>F42</f>
        <v>0</v>
      </c>
      <c r="G41" s="40">
        <f>G42</f>
        <v>0</v>
      </c>
      <c r="H41" s="51">
        <f t="shared" si="2"/>
        <v>0</v>
      </c>
    </row>
    <row r="42" spans="1:8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51">
        <f t="shared" si="2"/>
        <v>0</v>
      </c>
    </row>
    <row r="43" spans="1:8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1">
        <f t="shared" si="2"/>
        <v>0</v>
      </c>
    </row>
    <row r="44" spans="1:8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1">
        <f t="shared" si="2"/>
        <v>0</v>
      </c>
    </row>
    <row r="45" spans="1:8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1">
        <f t="shared" si="2"/>
        <v>0</v>
      </c>
    </row>
    <row r="46" spans="1:8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1">
        <f t="shared" si="2"/>
        <v>0</v>
      </c>
    </row>
    <row r="47" spans="1:8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1">
        <f t="shared" si="2"/>
        <v>0</v>
      </c>
    </row>
    <row r="48" spans="1:8" ht="15.75" thickBot="1" x14ac:dyDescent="0.3">
      <c r="A48" s="11" t="s">
        <v>50</v>
      </c>
      <c r="B48" s="12" t="s">
        <v>51</v>
      </c>
      <c r="C48" s="43">
        <f t="shared" ref="C48:H48" si="3">C33+C34+C36+C37+C41+C43+C44+C45+C46+C47</f>
        <v>0</v>
      </c>
      <c r="D48" s="43">
        <f t="shared" si="3"/>
        <v>1500</v>
      </c>
      <c r="E48" s="43">
        <f t="shared" si="3"/>
        <v>0</v>
      </c>
      <c r="F48" s="44">
        <f t="shared" si="3"/>
        <v>0</v>
      </c>
      <c r="G48" s="44">
        <f t="shared" si="3"/>
        <v>0</v>
      </c>
      <c r="H48" s="105">
        <f t="shared" si="3"/>
        <v>1500</v>
      </c>
    </row>
    <row r="49" spans="1:8" x14ac:dyDescent="0.25">
      <c r="A49" s="3"/>
      <c r="B49" s="4"/>
      <c r="C49" s="37"/>
      <c r="D49" s="37"/>
      <c r="E49" s="37"/>
      <c r="F49" s="38"/>
      <c r="G49" s="38"/>
      <c r="H49" s="51"/>
    </row>
    <row r="50" spans="1:8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1">
        <f>SUM(C50:G50)</f>
        <v>0</v>
      </c>
    </row>
    <row r="51" spans="1:8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1">
        <f>SUM(C51:G51)</f>
        <v>0</v>
      </c>
    </row>
    <row r="52" spans="1:8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1">
        <f>SUM(C52:G52)</f>
        <v>0</v>
      </c>
    </row>
    <row r="53" spans="1:8" ht="15.75" thickBot="1" x14ac:dyDescent="0.3">
      <c r="A53" s="11" t="s">
        <v>69</v>
      </c>
      <c r="B53" s="12" t="s">
        <v>70</v>
      </c>
      <c r="C53" s="43">
        <f t="shared" ref="C53:H53" si="4">SUM(C50:C52)</f>
        <v>0</v>
      </c>
      <c r="D53" s="43">
        <f t="shared" si="4"/>
        <v>0</v>
      </c>
      <c r="E53" s="43">
        <f t="shared" si="4"/>
        <v>0</v>
      </c>
      <c r="F53" s="44">
        <f t="shared" si="4"/>
        <v>0</v>
      </c>
      <c r="G53" s="44">
        <f t="shared" si="4"/>
        <v>0</v>
      </c>
      <c r="H53" s="105">
        <f t="shared" si="4"/>
        <v>0</v>
      </c>
    </row>
    <row r="54" spans="1:8" ht="15.75" thickBot="1" x14ac:dyDescent="0.3">
      <c r="A54" s="13"/>
      <c r="B54" s="14"/>
      <c r="C54" s="46"/>
      <c r="D54" s="46"/>
      <c r="E54" s="46"/>
      <c r="F54" s="47"/>
      <c r="G54" s="47"/>
      <c r="H54" s="52"/>
    </row>
    <row r="55" spans="1:8" ht="16.5" thickBot="1" x14ac:dyDescent="0.3">
      <c r="A55" s="163" t="s">
        <v>107</v>
      </c>
      <c r="B55" s="164"/>
      <c r="C55" s="48">
        <f t="shared" ref="C55:H55" si="5">C16+C31+C48+C53</f>
        <v>0</v>
      </c>
      <c r="D55" s="48">
        <f t="shared" si="5"/>
        <v>1500</v>
      </c>
      <c r="E55" s="48">
        <f t="shared" si="5"/>
        <v>0</v>
      </c>
      <c r="F55" s="49">
        <f t="shared" si="5"/>
        <v>0</v>
      </c>
      <c r="G55" s="49">
        <f t="shared" si="5"/>
        <v>0</v>
      </c>
      <c r="H55" s="106">
        <f t="shared" si="5"/>
        <v>1500</v>
      </c>
    </row>
    <row r="56" spans="1:8" x14ac:dyDescent="0.25">
      <c r="A56" s="3"/>
      <c r="B56" s="4"/>
      <c r="C56" s="37"/>
      <c r="D56" s="37"/>
      <c r="E56" s="37"/>
      <c r="F56" s="38"/>
      <c r="G56" s="38"/>
      <c r="H56" s="51"/>
    </row>
    <row r="57" spans="1:8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1">
        <f>SUM(C57:G57)</f>
        <v>0</v>
      </c>
    </row>
    <row r="58" spans="1:8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1">
        <f t="shared" ref="H58:H66" si="6">SUM(C58:G58)</f>
        <v>0</v>
      </c>
    </row>
    <row r="59" spans="1:8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1">
        <f t="shared" si="6"/>
        <v>0</v>
      </c>
    </row>
    <row r="60" spans="1:8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1">
        <f t="shared" si="6"/>
        <v>0</v>
      </c>
    </row>
    <row r="61" spans="1:8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1">
        <f t="shared" si="6"/>
        <v>0</v>
      </c>
    </row>
    <row r="62" spans="1:8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38">
        <v>15811</v>
      </c>
      <c r="H62" s="51">
        <f t="shared" si="6"/>
        <v>15811</v>
      </c>
    </row>
    <row r="63" spans="1:8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1">
        <f t="shared" si="6"/>
        <v>0</v>
      </c>
    </row>
    <row r="64" spans="1:8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1">
        <f t="shared" si="6"/>
        <v>0</v>
      </c>
    </row>
    <row r="65" spans="1:8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1">
        <f t="shared" si="6"/>
        <v>0</v>
      </c>
    </row>
    <row r="66" spans="1:8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1">
        <f t="shared" si="6"/>
        <v>0</v>
      </c>
    </row>
    <row r="67" spans="1:8" ht="15.75" thickBot="1" x14ac:dyDescent="0.3">
      <c r="A67" s="11" t="s">
        <v>92</v>
      </c>
      <c r="B67" s="12" t="s">
        <v>93</v>
      </c>
      <c r="C67" s="43">
        <f t="shared" ref="C67:H67" si="7">SUM(C57:C66)</f>
        <v>0</v>
      </c>
      <c r="D67" s="43">
        <f t="shared" si="7"/>
        <v>0</v>
      </c>
      <c r="E67" s="43">
        <f t="shared" si="7"/>
        <v>0</v>
      </c>
      <c r="F67" s="44">
        <f t="shared" si="7"/>
        <v>0</v>
      </c>
      <c r="G67" s="44">
        <f t="shared" si="7"/>
        <v>15811</v>
      </c>
      <c r="H67" s="105">
        <f t="shared" si="7"/>
        <v>15811</v>
      </c>
    </row>
    <row r="68" spans="1:8" ht="15.75" thickBot="1" x14ac:dyDescent="0.3">
      <c r="A68" s="13"/>
      <c r="B68" s="14"/>
      <c r="C68" s="46"/>
      <c r="D68" s="46"/>
      <c r="E68" s="46"/>
      <c r="F68" s="47"/>
      <c r="G68" s="47"/>
      <c r="H68" s="52"/>
    </row>
    <row r="69" spans="1:8" ht="16.5" thickBot="1" x14ac:dyDescent="0.3">
      <c r="A69" s="163" t="s">
        <v>94</v>
      </c>
      <c r="B69" s="164"/>
      <c r="C69" s="48">
        <f t="shared" ref="C69:H69" si="8">C55+C67</f>
        <v>0</v>
      </c>
      <c r="D69" s="48">
        <f t="shared" si="8"/>
        <v>1500</v>
      </c>
      <c r="E69" s="48">
        <f t="shared" si="8"/>
        <v>0</v>
      </c>
      <c r="F69" s="49">
        <f t="shared" si="8"/>
        <v>0</v>
      </c>
      <c r="G69" s="49">
        <f t="shared" si="8"/>
        <v>15811</v>
      </c>
      <c r="H69" s="106">
        <f t="shared" si="8"/>
        <v>17311</v>
      </c>
    </row>
    <row r="70" spans="1:8" x14ac:dyDescent="0.25">
      <c r="A70" s="132" t="s">
        <v>191</v>
      </c>
    </row>
  </sheetData>
  <mergeCells count="4">
    <mergeCell ref="A2:H2"/>
    <mergeCell ref="A3:H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2" zoomScale="85" zoomScaleNormal="85" workbookViewId="0">
      <selection activeCell="A2" sqref="A2:L2"/>
    </sheetView>
  </sheetViews>
  <sheetFormatPr defaultRowHeight="15" x14ac:dyDescent="0.25"/>
  <cols>
    <col min="1" max="1" width="9.85546875" customWidth="1"/>
    <col min="2" max="2" width="44.140625" customWidth="1"/>
    <col min="3" max="3" width="13.570312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  <col min="8" max="8" width="13.5703125" style="32" customWidth="1"/>
    <col min="9" max="9" width="11.7109375" style="32" customWidth="1"/>
    <col min="10" max="10" width="11" style="32" customWidth="1"/>
    <col min="11" max="11" width="11.7109375" style="32" customWidth="1"/>
    <col min="12" max="12" width="10.5703125" style="32" customWidth="1"/>
  </cols>
  <sheetData>
    <row r="1" spans="1:12" x14ac:dyDescent="0.25">
      <c r="G1" s="33"/>
      <c r="L1" s="33" t="s">
        <v>159</v>
      </c>
    </row>
    <row r="2" spans="1:12" x14ac:dyDescent="0.25">
      <c r="A2" s="162" t="s">
        <v>184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x14ac:dyDescent="0.25">
      <c r="A3" s="162" t="s">
        <v>126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5.75" thickBot="1" x14ac:dyDescent="0.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34" t="s">
        <v>105</v>
      </c>
    </row>
    <row r="5" spans="1:12" ht="16.5" thickBot="1" x14ac:dyDescent="0.3">
      <c r="A5" s="165" t="s">
        <v>2</v>
      </c>
      <c r="B5" s="167" t="s">
        <v>0</v>
      </c>
      <c r="C5" s="159" t="s">
        <v>192</v>
      </c>
      <c r="D5" s="160"/>
      <c r="E5" s="160"/>
      <c r="F5" s="160"/>
      <c r="G5" s="160"/>
      <c r="H5" s="159" t="s">
        <v>193</v>
      </c>
      <c r="I5" s="160"/>
      <c r="J5" s="160"/>
      <c r="K5" s="160"/>
      <c r="L5" s="161"/>
    </row>
    <row r="6" spans="1:12" ht="32.25" customHeight="1" thickBot="1" x14ac:dyDescent="0.3">
      <c r="A6" s="166"/>
      <c r="B6" s="168"/>
      <c r="C6" s="146" t="s">
        <v>125</v>
      </c>
      <c r="D6" s="35" t="s">
        <v>124</v>
      </c>
      <c r="E6" s="35" t="s">
        <v>122</v>
      </c>
      <c r="F6" s="35" t="s">
        <v>123</v>
      </c>
      <c r="G6" s="36" t="s">
        <v>1</v>
      </c>
      <c r="H6" s="146" t="s">
        <v>125</v>
      </c>
      <c r="I6" s="35" t="s">
        <v>124</v>
      </c>
      <c r="J6" s="35" t="s">
        <v>122</v>
      </c>
      <c r="K6" s="35" t="s">
        <v>123</v>
      </c>
      <c r="L6" s="36" t="s">
        <v>1</v>
      </c>
    </row>
    <row r="7" spans="1:12" x14ac:dyDescent="0.25">
      <c r="A7" s="25" t="s">
        <v>3</v>
      </c>
      <c r="B7" s="26" t="s">
        <v>4</v>
      </c>
      <c r="C7" s="54">
        <v>0</v>
      </c>
      <c r="D7" s="54">
        <v>0</v>
      </c>
      <c r="E7" s="54">
        <v>0</v>
      </c>
      <c r="F7" s="104">
        <v>0</v>
      </c>
      <c r="G7" s="50">
        <f>SUM(C7:F7)</f>
        <v>0</v>
      </c>
      <c r="H7" s="54">
        <v>0</v>
      </c>
      <c r="I7" s="54">
        <v>0</v>
      </c>
      <c r="J7" s="54">
        <v>0</v>
      </c>
      <c r="K7" s="104">
        <v>0</v>
      </c>
      <c r="L7" s="50">
        <f>SUM(H7:K7)</f>
        <v>0</v>
      </c>
    </row>
    <row r="8" spans="1:12" x14ac:dyDescent="0.25">
      <c r="A8" s="2" t="s">
        <v>5</v>
      </c>
      <c r="B8" s="1" t="s">
        <v>109</v>
      </c>
      <c r="C8" s="39">
        <v>0</v>
      </c>
      <c r="D8" s="39">
        <v>0</v>
      </c>
      <c r="E8" s="39">
        <v>0</v>
      </c>
      <c r="F8" s="40">
        <v>0</v>
      </c>
      <c r="G8" s="51">
        <f t="shared" ref="G8:G70" si="0">SUM(C8:F8)</f>
        <v>0</v>
      </c>
      <c r="H8" s="39">
        <v>0</v>
      </c>
      <c r="I8" s="39">
        <v>0</v>
      </c>
      <c r="J8" s="39">
        <v>0</v>
      </c>
      <c r="K8" s="40">
        <v>0</v>
      </c>
      <c r="L8" s="51">
        <f t="shared" ref="L8:L15" si="1">SUM(H8:K8)</f>
        <v>0</v>
      </c>
    </row>
    <row r="9" spans="1:12" x14ac:dyDescent="0.25">
      <c r="A9" s="2" t="s">
        <v>7</v>
      </c>
      <c r="B9" s="1" t="s">
        <v>8</v>
      </c>
      <c r="C9" s="39">
        <v>0</v>
      </c>
      <c r="D9" s="39">
        <v>0</v>
      </c>
      <c r="E9" s="39">
        <v>0</v>
      </c>
      <c r="F9" s="40">
        <v>0</v>
      </c>
      <c r="G9" s="51">
        <f t="shared" si="0"/>
        <v>0</v>
      </c>
      <c r="H9" s="39">
        <v>0</v>
      </c>
      <c r="I9" s="39">
        <v>0</v>
      </c>
      <c r="J9" s="39">
        <v>0</v>
      </c>
      <c r="K9" s="40">
        <v>0</v>
      </c>
      <c r="L9" s="51">
        <f t="shared" si="1"/>
        <v>0</v>
      </c>
    </row>
    <row r="10" spans="1:12" x14ac:dyDescent="0.25">
      <c r="A10" s="2" t="s">
        <v>9</v>
      </c>
      <c r="B10" s="1" t="s">
        <v>10</v>
      </c>
      <c r="C10" s="39">
        <v>0</v>
      </c>
      <c r="D10" s="39">
        <v>0</v>
      </c>
      <c r="E10" s="39">
        <v>0</v>
      </c>
      <c r="F10" s="40">
        <v>0</v>
      </c>
      <c r="G10" s="51">
        <f t="shared" si="0"/>
        <v>0</v>
      </c>
      <c r="H10" s="39">
        <v>0</v>
      </c>
      <c r="I10" s="39">
        <v>0</v>
      </c>
      <c r="J10" s="39">
        <v>0</v>
      </c>
      <c r="K10" s="40">
        <v>0</v>
      </c>
      <c r="L10" s="51">
        <f t="shared" si="1"/>
        <v>0</v>
      </c>
    </row>
    <row r="11" spans="1:12" x14ac:dyDescent="0.25">
      <c r="A11" s="2" t="s">
        <v>11</v>
      </c>
      <c r="B11" s="1" t="s">
        <v>12</v>
      </c>
      <c r="C11" s="39">
        <v>0</v>
      </c>
      <c r="D11" s="39">
        <v>0</v>
      </c>
      <c r="E11" s="39">
        <v>0</v>
      </c>
      <c r="F11" s="40">
        <v>0</v>
      </c>
      <c r="G11" s="51">
        <f t="shared" si="0"/>
        <v>0</v>
      </c>
      <c r="H11" s="39">
        <v>0</v>
      </c>
      <c r="I11" s="39">
        <v>0</v>
      </c>
      <c r="J11" s="39">
        <v>0</v>
      </c>
      <c r="K11" s="40">
        <v>0</v>
      </c>
      <c r="L11" s="51">
        <f t="shared" si="1"/>
        <v>0</v>
      </c>
    </row>
    <row r="12" spans="1:12" x14ac:dyDescent="0.25">
      <c r="A12" s="9" t="s">
        <v>13</v>
      </c>
      <c r="B12" s="10" t="s">
        <v>14</v>
      </c>
      <c r="C12" s="41">
        <v>0</v>
      </c>
      <c r="D12" s="41">
        <v>0</v>
      </c>
      <c r="E12" s="41">
        <v>0</v>
      </c>
      <c r="F12" s="42">
        <v>0</v>
      </c>
      <c r="G12" s="51">
        <f t="shared" si="0"/>
        <v>0</v>
      </c>
      <c r="H12" s="41">
        <v>0</v>
      </c>
      <c r="I12" s="41">
        <v>0</v>
      </c>
      <c r="J12" s="41">
        <v>0</v>
      </c>
      <c r="K12" s="42">
        <v>0</v>
      </c>
      <c r="L12" s="51">
        <f t="shared" si="1"/>
        <v>0</v>
      </c>
    </row>
    <row r="13" spans="1:12" x14ac:dyDescent="0.25">
      <c r="A13" s="68" t="s">
        <v>166</v>
      </c>
      <c r="B13" s="69" t="s">
        <v>167</v>
      </c>
      <c r="C13" s="41">
        <v>0</v>
      </c>
      <c r="D13" s="41">
        <v>0</v>
      </c>
      <c r="E13" s="41">
        <v>0</v>
      </c>
      <c r="F13" s="42">
        <v>0</v>
      </c>
      <c r="G13" s="51">
        <f t="shared" si="0"/>
        <v>0</v>
      </c>
      <c r="H13" s="41">
        <v>0</v>
      </c>
      <c r="I13" s="41">
        <v>0</v>
      </c>
      <c r="J13" s="41">
        <v>0</v>
      </c>
      <c r="K13" s="42">
        <v>0</v>
      </c>
      <c r="L13" s="51">
        <f t="shared" si="1"/>
        <v>0</v>
      </c>
    </row>
    <row r="14" spans="1:12" x14ac:dyDescent="0.25">
      <c r="A14" s="68" t="s">
        <v>168</v>
      </c>
      <c r="B14" s="69" t="s">
        <v>172</v>
      </c>
      <c r="C14" s="41">
        <v>0</v>
      </c>
      <c r="D14" s="41">
        <v>0</v>
      </c>
      <c r="E14" s="41">
        <v>0</v>
      </c>
      <c r="F14" s="42">
        <v>0</v>
      </c>
      <c r="G14" s="51">
        <f t="shared" si="0"/>
        <v>0</v>
      </c>
      <c r="H14" s="41">
        <v>0</v>
      </c>
      <c r="I14" s="41">
        <v>0</v>
      </c>
      <c r="J14" s="41">
        <v>0</v>
      </c>
      <c r="K14" s="42">
        <v>0</v>
      </c>
      <c r="L14" s="51">
        <f t="shared" si="1"/>
        <v>0</v>
      </c>
    </row>
    <row r="15" spans="1:12" x14ac:dyDescent="0.25">
      <c r="A15" s="68" t="s">
        <v>169</v>
      </c>
      <c r="B15" s="69" t="s">
        <v>173</v>
      </c>
      <c r="C15" s="41">
        <v>0</v>
      </c>
      <c r="D15" s="41">
        <v>0</v>
      </c>
      <c r="E15" s="41">
        <v>0</v>
      </c>
      <c r="F15" s="42">
        <v>0</v>
      </c>
      <c r="G15" s="51">
        <f t="shared" si="0"/>
        <v>0</v>
      </c>
      <c r="H15" s="41">
        <v>0</v>
      </c>
      <c r="I15" s="41">
        <v>0</v>
      </c>
      <c r="J15" s="41">
        <v>0</v>
      </c>
      <c r="K15" s="42">
        <v>0</v>
      </c>
      <c r="L15" s="51">
        <f t="shared" si="1"/>
        <v>0</v>
      </c>
    </row>
    <row r="16" spans="1:12" ht="15.75" thickBot="1" x14ac:dyDescent="0.3">
      <c r="A16" s="102" t="s">
        <v>170</v>
      </c>
      <c r="B16" s="103" t="s">
        <v>171</v>
      </c>
      <c r="C16" s="41">
        <v>0</v>
      </c>
      <c r="D16" s="41">
        <v>0</v>
      </c>
      <c r="E16" s="41">
        <v>0</v>
      </c>
      <c r="F16" s="42">
        <v>0</v>
      </c>
      <c r="G16" s="52">
        <f>SUM(C16:F16)</f>
        <v>0</v>
      </c>
      <c r="H16" s="41">
        <v>0</v>
      </c>
      <c r="I16" s="41">
        <v>0</v>
      </c>
      <c r="J16" s="41">
        <v>0</v>
      </c>
      <c r="K16" s="42">
        <v>0</v>
      </c>
      <c r="L16" s="52">
        <f>SUM(H16:K16)</f>
        <v>0</v>
      </c>
    </row>
    <row r="17" spans="1:12" ht="15.75" thickBot="1" x14ac:dyDescent="0.3">
      <c r="A17" s="11" t="s">
        <v>15</v>
      </c>
      <c r="B17" s="12" t="s">
        <v>16</v>
      </c>
      <c r="C17" s="43">
        <f>SUM(C7:C12)</f>
        <v>0</v>
      </c>
      <c r="D17" s="43">
        <f>SUM(D7:D12)</f>
        <v>0</v>
      </c>
      <c r="E17" s="43">
        <f>SUM(E7:E12)</f>
        <v>0</v>
      </c>
      <c r="F17" s="44">
        <f>SUM(F7:F12)</f>
        <v>0</v>
      </c>
      <c r="G17" s="105">
        <f t="shared" si="0"/>
        <v>0</v>
      </c>
      <c r="H17" s="43">
        <f>SUM(H7:H12)</f>
        <v>0</v>
      </c>
      <c r="I17" s="43">
        <f>SUM(I7:I12)</f>
        <v>0</v>
      </c>
      <c r="J17" s="43">
        <f>SUM(J7:J12)</f>
        <v>0</v>
      </c>
      <c r="K17" s="44">
        <f>SUM(K7:K12)</f>
        <v>0</v>
      </c>
      <c r="L17" s="105">
        <f t="shared" ref="L17" si="2">SUM(H17:K17)</f>
        <v>0</v>
      </c>
    </row>
    <row r="18" spans="1:12" x14ac:dyDescent="0.25">
      <c r="A18" s="3"/>
      <c r="B18" s="4"/>
      <c r="C18" s="37"/>
      <c r="D18" s="37"/>
      <c r="E18" s="37"/>
      <c r="F18" s="38"/>
      <c r="G18" s="51"/>
      <c r="H18" s="37"/>
      <c r="I18" s="37"/>
      <c r="J18" s="37"/>
      <c r="K18" s="38"/>
      <c r="L18" s="51"/>
    </row>
    <row r="19" spans="1:12" x14ac:dyDescent="0.25">
      <c r="A19" s="2" t="s">
        <v>17</v>
      </c>
      <c r="B19" s="1" t="s">
        <v>18</v>
      </c>
      <c r="C19" s="39">
        <f>C20+C21+C22+C23</f>
        <v>0</v>
      </c>
      <c r="D19" s="39">
        <f>D20+D21+D22+D23</f>
        <v>0</v>
      </c>
      <c r="E19" s="39">
        <f>E20+E21+E22+E23</f>
        <v>0</v>
      </c>
      <c r="F19" s="40">
        <f>F20+F21+F22+F23</f>
        <v>0</v>
      </c>
      <c r="G19" s="51">
        <f t="shared" si="0"/>
        <v>0</v>
      </c>
      <c r="H19" s="39">
        <f>H20+H21+H22+H23</f>
        <v>0</v>
      </c>
      <c r="I19" s="39">
        <f>I20+I21+I22+I23</f>
        <v>0</v>
      </c>
      <c r="J19" s="39">
        <f>J20+J21+J22+J23</f>
        <v>0</v>
      </c>
      <c r="K19" s="40">
        <f>K20+K21+K22+K23</f>
        <v>0</v>
      </c>
      <c r="L19" s="51">
        <f t="shared" ref="L19:L32" si="3">SUM(H19:K19)</f>
        <v>0</v>
      </c>
    </row>
    <row r="20" spans="1:12" x14ac:dyDescent="0.25">
      <c r="A20" s="16" t="s">
        <v>96</v>
      </c>
      <c r="B20" s="17" t="s">
        <v>111</v>
      </c>
      <c r="C20" s="39">
        <v>0</v>
      </c>
      <c r="D20" s="39">
        <v>0</v>
      </c>
      <c r="E20" s="39">
        <v>0</v>
      </c>
      <c r="F20" s="40">
        <v>0</v>
      </c>
      <c r="G20" s="51">
        <f t="shared" si="0"/>
        <v>0</v>
      </c>
      <c r="H20" s="39">
        <v>0</v>
      </c>
      <c r="I20" s="39">
        <v>0</v>
      </c>
      <c r="J20" s="39">
        <v>0</v>
      </c>
      <c r="K20" s="40">
        <v>0</v>
      </c>
      <c r="L20" s="51">
        <f t="shared" si="3"/>
        <v>0</v>
      </c>
    </row>
    <row r="21" spans="1:12" x14ac:dyDescent="0.25">
      <c r="A21" s="16" t="s">
        <v>97</v>
      </c>
      <c r="B21" s="17" t="s">
        <v>24</v>
      </c>
      <c r="C21" s="39">
        <v>0</v>
      </c>
      <c r="D21" s="39">
        <v>0</v>
      </c>
      <c r="E21" s="39">
        <v>0</v>
      </c>
      <c r="F21" s="40">
        <v>0</v>
      </c>
      <c r="G21" s="51">
        <f t="shared" si="0"/>
        <v>0</v>
      </c>
      <c r="H21" s="39">
        <v>0</v>
      </c>
      <c r="I21" s="39">
        <v>0</v>
      </c>
      <c r="J21" s="39">
        <v>0</v>
      </c>
      <c r="K21" s="40">
        <v>0</v>
      </c>
      <c r="L21" s="51">
        <f t="shared" si="3"/>
        <v>0</v>
      </c>
    </row>
    <row r="22" spans="1:12" x14ac:dyDescent="0.25">
      <c r="A22" s="16" t="s">
        <v>98</v>
      </c>
      <c r="B22" s="17" t="s">
        <v>23</v>
      </c>
      <c r="C22" s="39">
        <v>0</v>
      </c>
      <c r="D22" s="39">
        <v>0</v>
      </c>
      <c r="E22" s="39">
        <v>0</v>
      </c>
      <c r="F22" s="40">
        <v>0</v>
      </c>
      <c r="G22" s="51">
        <f t="shared" si="0"/>
        <v>0</v>
      </c>
      <c r="H22" s="39">
        <v>0</v>
      </c>
      <c r="I22" s="39">
        <v>0</v>
      </c>
      <c r="J22" s="39">
        <v>0</v>
      </c>
      <c r="K22" s="40">
        <v>0</v>
      </c>
      <c r="L22" s="51">
        <f t="shared" si="3"/>
        <v>0</v>
      </c>
    </row>
    <row r="23" spans="1:12" x14ac:dyDescent="0.25">
      <c r="A23" s="16" t="s">
        <v>99</v>
      </c>
      <c r="B23" s="17" t="s">
        <v>22</v>
      </c>
      <c r="C23" s="39">
        <v>0</v>
      </c>
      <c r="D23" s="39">
        <v>0</v>
      </c>
      <c r="E23" s="39">
        <v>0</v>
      </c>
      <c r="F23" s="40">
        <v>0</v>
      </c>
      <c r="G23" s="51">
        <f t="shared" si="0"/>
        <v>0</v>
      </c>
      <c r="H23" s="39">
        <v>0</v>
      </c>
      <c r="I23" s="39">
        <v>0</v>
      </c>
      <c r="J23" s="39">
        <v>0</v>
      </c>
      <c r="K23" s="40">
        <v>0</v>
      </c>
      <c r="L23" s="51">
        <f t="shared" si="3"/>
        <v>0</v>
      </c>
    </row>
    <row r="24" spans="1:12" x14ac:dyDescent="0.25">
      <c r="A24" s="2" t="s">
        <v>19</v>
      </c>
      <c r="B24" s="1" t="s">
        <v>20</v>
      </c>
      <c r="C24" s="39">
        <f>C25</f>
        <v>0</v>
      </c>
      <c r="D24" s="39">
        <f>D25</f>
        <v>0</v>
      </c>
      <c r="E24" s="39">
        <f>E25</f>
        <v>0</v>
      </c>
      <c r="F24" s="40">
        <f>F25</f>
        <v>0</v>
      </c>
      <c r="G24" s="51">
        <f t="shared" si="0"/>
        <v>0</v>
      </c>
      <c r="H24" s="39">
        <f>H25</f>
        <v>0</v>
      </c>
      <c r="I24" s="39">
        <f>I25</f>
        <v>0</v>
      </c>
      <c r="J24" s="39">
        <f>J25</f>
        <v>0</v>
      </c>
      <c r="K24" s="40">
        <f>K25</f>
        <v>0</v>
      </c>
      <c r="L24" s="51">
        <f t="shared" si="3"/>
        <v>0</v>
      </c>
    </row>
    <row r="25" spans="1:12" x14ac:dyDescent="0.25">
      <c r="A25" s="16" t="s">
        <v>100</v>
      </c>
      <c r="B25" s="17" t="s">
        <v>21</v>
      </c>
      <c r="C25" s="39">
        <v>0</v>
      </c>
      <c r="D25" s="39">
        <v>0</v>
      </c>
      <c r="E25" s="39">
        <v>0</v>
      </c>
      <c r="F25" s="40">
        <v>0</v>
      </c>
      <c r="G25" s="51">
        <f t="shared" si="0"/>
        <v>0</v>
      </c>
      <c r="H25" s="39">
        <v>0</v>
      </c>
      <c r="I25" s="39">
        <v>0</v>
      </c>
      <c r="J25" s="39">
        <v>0</v>
      </c>
      <c r="K25" s="40">
        <v>0</v>
      </c>
      <c r="L25" s="51">
        <f t="shared" si="3"/>
        <v>0</v>
      </c>
    </row>
    <row r="26" spans="1:12" x14ac:dyDescent="0.25">
      <c r="A26" s="2" t="s">
        <v>25</v>
      </c>
      <c r="B26" s="1" t="s">
        <v>26</v>
      </c>
      <c r="C26" s="39">
        <f>C27</f>
        <v>0</v>
      </c>
      <c r="D26" s="39">
        <f>D27</f>
        <v>0</v>
      </c>
      <c r="E26" s="39">
        <f>E27</f>
        <v>0</v>
      </c>
      <c r="F26" s="40">
        <f>F27</f>
        <v>0</v>
      </c>
      <c r="G26" s="51">
        <f t="shared" si="0"/>
        <v>0</v>
      </c>
      <c r="H26" s="39">
        <f>H27</f>
        <v>0</v>
      </c>
      <c r="I26" s="39">
        <f>I27</f>
        <v>0</v>
      </c>
      <c r="J26" s="39">
        <f>J27</f>
        <v>0</v>
      </c>
      <c r="K26" s="40">
        <f>K27</f>
        <v>0</v>
      </c>
      <c r="L26" s="51">
        <f t="shared" si="3"/>
        <v>0</v>
      </c>
    </row>
    <row r="27" spans="1:12" x14ac:dyDescent="0.25">
      <c r="A27" s="16" t="s">
        <v>101</v>
      </c>
      <c r="B27" s="17" t="s">
        <v>27</v>
      </c>
      <c r="C27" s="39">
        <v>0</v>
      </c>
      <c r="D27" s="39">
        <v>0</v>
      </c>
      <c r="E27" s="39">
        <v>0</v>
      </c>
      <c r="F27" s="40">
        <v>0</v>
      </c>
      <c r="G27" s="51">
        <f t="shared" si="0"/>
        <v>0</v>
      </c>
      <c r="H27" s="39">
        <v>0</v>
      </c>
      <c r="I27" s="39">
        <v>0</v>
      </c>
      <c r="J27" s="39">
        <v>0</v>
      </c>
      <c r="K27" s="40">
        <v>0</v>
      </c>
      <c r="L27" s="51">
        <f t="shared" si="3"/>
        <v>0</v>
      </c>
    </row>
    <row r="28" spans="1:12" x14ac:dyDescent="0.25">
      <c r="A28" s="2" t="s">
        <v>52</v>
      </c>
      <c r="B28" s="1" t="s">
        <v>53</v>
      </c>
      <c r="C28" s="39">
        <f>C29+C30+C31</f>
        <v>0</v>
      </c>
      <c r="D28" s="39">
        <f>D29+D30+D31</f>
        <v>0</v>
      </c>
      <c r="E28" s="39">
        <f>E29+E30+E31</f>
        <v>0</v>
      </c>
      <c r="F28" s="40">
        <f>F29+F30+F31</f>
        <v>0</v>
      </c>
      <c r="G28" s="51">
        <f t="shared" si="0"/>
        <v>0</v>
      </c>
      <c r="H28" s="39">
        <f>H29+H30+H31</f>
        <v>0</v>
      </c>
      <c r="I28" s="39">
        <f>I29+I30+I31</f>
        <v>0</v>
      </c>
      <c r="J28" s="39">
        <f>J29+J30+J31</f>
        <v>0</v>
      </c>
      <c r="K28" s="40">
        <f>K29+K30+K31</f>
        <v>0</v>
      </c>
      <c r="L28" s="51">
        <f t="shared" si="3"/>
        <v>0</v>
      </c>
    </row>
    <row r="29" spans="1:12" x14ac:dyDescent="0.25">
      <c r="A29" s="16" t="s">
        <v>102</v>
      </c>
      <c r="B29" s="17" t="s">
        <v>54</v>
      </c>
      <c r="C29" s="39">
        <v>0</v>
      </c>
      <c r="D29" s="39">
        <v>0</v>
      </c>
      <c r="E29" s="39">
        <v>0</v>
      </c>
      <c r="F29" s="40">
        <v>0</v>
      </c>
      <c r="G29" s="51">
        <f t="shared" si="0"/>
        <v>0</v>
      </c>
      <c r="H29" s="39">
        <v>0</v>
      </c>
      <c r="I29" s="39">
        <v>0</v>
      </c>
      <c r="J29" s="39">
        <v>0</v>
      </c>
      <c r="K29" s="40">
        <v>0</v>
      </c>
      <c r="L29" s="51">
        <f t="shared" si="3"/>
        <v>0</v>
      </c>
    </row>
    <row r="30" spans="1:12" x14ac:dyDescent="0.25">
      <c r="A30" s="16" t="s">
        <v>103</v>
      </c>
      <c r="B30" s="17" t="s">
        <v>55</v>
      </c>
      <c r="C30" s="39">
        <v>0</v>
      </c>
      <c r="D30" s="39">
        <v>0</v>
      </c>
      <c r="E30" s="39">
        <v>0</v>
      </c>
      <c r="F30" s="40">
        <v>0</v>
      </c>
      <c r="G30" s="51">
        <f t="shared" si="0"/>
        <v>0</v>
      </c>
      <c r="H30" s="39">
        <v>0</v>
      </c>
      <c r="I30" s="39">
        <v>0</v>
      </c>
      <c r="J30" s="39">
        <v>0</v>
      </c>
      <c r="K30" s="40">
        <v>0</v>
      </c>
      <c r="L30" s="51">
        <f t="shared" si="3"/>
        <v>0</v>
      </c>
    </row>
    <row r="31" spans="1:12" ht="15.75" thickBot="1" x14ac:dyDescent="0.3">
      <c r="A31" s="20" t="s">
        <v>104</v>
      </c>
      <c r="B31" s="19" t="s">
        <v>56</v>
      </c>
      <c r="C31" s="39">
        <v>0</v>
      </c>
      <c r="D31" s="39">
        <v>0</v>
      </c>
      <c r="E31" s="39">
        <v>0</v>
      </c>
      <c r="F31" s="40">
        <v>0</v>
      </c>
      <c r="G31" s="52">
        <f t="shared" si="0"/>
        <v>0</v>
      </c>
      <c r="H31" s="39">
        <v>0</v>
      </c>
      <c r="I31" s="39">
        <v>0</v>
      </c>
      <c r="J31" s="39">
        <v>0</v>
      </c>
      <c r="K31" s="40">
        <v>0</v>
      </c>
      <c r="L31" s="52">
        <f t="shared" si="3"/>
        <v>0</v>
      </c>
    </row>
    <row r="32" spans="1:12" ht="15.75" thickBot="1" x14ac:dyDescent="0.3">
      <c r="A32" s="11" t="s">
        <v>28</v>
      </c>
      <c r="B32" s="12" t="s">
        <v>29</v>
      </c>
      <c r="C32" s="43">
        <f>C26+C24+C19+C28</f>
        <v>0</v>
      </c>
      <c r="D32" s="43">
        <f>D26+D24+D19+D28</f>
        <v>0</v>
      </c>
      <c r="E32" s="43">
        <f>E26+E24+E19+E28</f>
        <v>0</v>
      </c>
      <c r="F32" s="44">
        <f>F26+F24+F19+F28</f>
        <v>0</v>
      </c>
      <c r="G32" s="105">
        <f t="shared" si="0"/>
        <v>0</v>
      </c>
      <c r="H32" s="43">
        <f>H26+H24+H19+H28</f>
        <v>0</v>
      </c>
      <c r="I32" s="43">
        <f>I26+I24+I19+I28</f>
        <v>0</v>
      </c>
      <c r="J32" s="43">
        <f>J26+J24+J19+J28</f>
        <v>0</v>
      </c>
      <c r="K32" s="44">
        <f>K26+K24+K19+K28</f>
        <v>0</v>
      </c>
      <c r="L32" s="105">
        <f t="shared" si="3"/>
        <v>0</v>
      </c>
    </row>
    <row r="33" spans="1:12" x14ac:dyDescent="0.25">
      <c r="A33" s="3"/>
      <c r="B33" s="4"/>
      <c r="C33" s="37"/>
      <c r="D33" s="37"/>
      <c r="E33" s="37"/>
      <c r="F33" s="38"/>
      <c r="G33" s="51"/>
      <c r="H33" s="37"/>
      <c r="I33" s="37"/>
      <c r="J33" s="37"/>
      <c r="K33" s="38"/>
      <c r="L33" s="51"/>
    </row>
    <row r="34" spans="1:12" x14ac:dyDescent="0.25">
      <c r="A34" s="2" t="s">
        <v>30</v>
      </c>
      <c r="B34" s="1" t="s">
        <v>40</v>
      </c>
      <c r="C34" s="39">
        <v>0</v>
      </c>
      <c r="D34" s="39">
        <v>0</v>
      </c>
      <c r="E34" s="39">
        <v>0</v>
      </c>
      <c r="F34" s="40">
        <v>0</v>
      </c>
      <c r="G34" s="51">
        <f t="shared" si="0"/>
        <v>0</v>
      </c>
      <c r="H34" s="39">
        <v>0</v>
      </c>
      <c r="I34" s="39">
        <v>0</v>
      </c>
      <c r="J34" s="39">
        <v>0</v>
      </c>
      <c r="K34" s="40">
        <v>0</v>
      </c>
      <c r="L34" s="51">
        <f t="shared" ref="L34:L49" si="4">SUM(H34:K34)</f>
        <v>0</v>
      </c>
    </row>
    <row r="35" spans="1:12" x14ac:dyDescent="0.25">
      <c r="A35" s="2" t="s">
        <v>31</v>
      </c>
      <c r="B35" s="1" t="s">
        <v>41</v>
      </c>
      <c r="C35" s="39">
        <v>215</v>
      </c>
      <c r="D35" s="39">
        <v>500</v>
      </c>
      <c r="E35" s="39">
        <v>2343</v>
      </c>
      <c r="F35" s="40">
        <v>0</v>
      </c>
      <c r="G35" s="51">
        <f t="shared" si="0"/>
        <v>3058</v>
      </c>
      <c r="H35" s="39">
        <v>215</v>
      </c>
      <c r="I35" s="39">
        <v>500</v>
      </c>
      <c r="J35" s="39">
        <v>2343</v>
      </c>
      <c r="K35" s="40">
        <v>0</v>
      </c>
      <c r="L35" s="51">
        <f t="shared" si="4"/>
        <v>3058</v>
      </c>
    </row>
    <row r="36" spans="1:12" x14ac:dyDescent="0.25">
      <c r="A36" s="16" t="s">
        <v>64</v>
      </c>
      <c r="B36" s="17" t="s">
        <v>57</v>
      </c>
      <c r="C36" s="39">
        <v>0</v>
      </c>
      <c r="D36" s="39">
        <v>0</v>
      </c>
      <c r="E36" s="39">
        <v>2343</v>
      </c>
      <c r="F36" s="40">
        <v>0</v>
      </c>
      <c r="G36" s="51">
        <f t="shared" si="0"/>
        <v>2343</v>
      </c>
      <c r="H36" s="39">
        <v>0</v>
      </c>
      <c r="I36" s="39">
        <v>0</v>
      </c>
      <c r="J36" s="39">
        <v>2343</v>
      </c>
      <c r="K36" s="40">
        <v>0</v>
      </c>
      <c r="L36" s="51">
        <f t="shared" si="4"/>
        <v>2343</v>
      </c>
    </row>
    <row r="37" spans="1:12" x14ac:dyDescent="0.25">
      <c r="A37" s="2" t="s">
        <v>32</v>
      </c>
      <c r="B37" s="1" t="s">
        <v>42</v>
      </c>
      <c r="C37" s="39">
        <v>3400</v>
      </c>
      <c r="D37" s="39">
        <v>0</v>
      </c>
      <c r="E37" s="39">
        <v>484</v>
      </c>
      <c r="F37" s="40">
        <v>0</v>
      </c>
      <c r="G37" s="51">
        <f t="shared" si="0"/>
        <v>3884</v>
      </c>
      <c r="H37" s="39">
        <v>3400</v>
      </c>
      <c r="I37" s="39">
        <v>0</v>
      </c>
      <c r="J37" s="39">
        <v>484</v>
      </c>
      <c r="K37" s="40">
        <v>0</v>
      </c>
      <c r="L37" s="51">
        <f t="shared" si="4"/>
        <v>3884</v>
      </c>
    </row>
    <row r="38" spans="1:12" x14ac:dyDescent="0.25">
      <c r="A38" s="2" t="s">
        <v>33</v>
      </c>
      <c r="B38" s="1" t="s">
        <v>43</v>
      </c>
      <c r="C38" s="39">
        <f>C39+C40+C41</f>
        <v>14039</v>
      </c>
      <c r="D38" s="39">
        <v>0</v>
      </c>
      <c r="E38" s="39">
        <v>900</v>
      </c>
      <c r="F38" s="40">
        <v>500</v>
      </c>
      <c r="G38" s="51">
        <f t="shared" si="0"/>
        <v>15439</v>
      </c>
      <c r="H38" s="39">
        <f>H39+H40+H41</f>
        <v>14039</v>
      </c>
      <c r="I38" s="39">
        <v>0</v>
      </c>
      <c r="J38" s="39">
        <v>900</v>
      </c>
      <c r="K38" s="40">
        <v>500</v>
      </c>
      <c r="L38" s="51">
        <f t="shared" si="4"/>
        <v>15439</v>
      </c>
    </row>
    <row r="39" spans="1:12" ht="29.25" customHeight="1" x14ac:dyDescent="0.25">
      <c r="A39" s="16" t="s">
        <v>95</v>
      </c>
      <c r="B39" s="18" t="s">
        <v>61</v>
      </c>
      <c r="C39" s="39">
        <v>0</v>
      </c>
      <c r="D39" s="39">
        <v>0</v>
      </c>
      <c r="E39" s="39">
        <v>0</v>
      </c>
      <c r="F39" s="40">
        <v>0</v>
      </c>
      <c r="G39" s="51">
        <f t="shared" si="0"/>
        <v>0</v>
      </c>
      <c r="H39" s="39">
        <v>0</v>
      </c>
      <c r="I39" s="39">
        <v>0</v>
      </c>
      <c r="J39" s="39">
        <v>0</v>
      </c>
      <c r="K39" s="40">
        <v>0</v>
      </c>
      <c r="L39" s="51">
        <f t="shared" si="4"/>
        <v>0</v>
      </c>
    </row>
    <row r="40" spans="1:12" x14ac:dyDescent="0.25">
      <c r="A40" s="16" t="s">
        <v>62</v>
      </c>
      <c r="B40" s="17" t="s">
        <v>60</v>
      </c>
      <c r="C40" s="39">
        <v>3533</v>
      </c>
      <c r="D40" s="39">
        <v>0</v>
      </c>
      <c r="E40" s="39">
        <v>0</v>
      </c>
      <c r="F40" s="40">
        <v>0</v>
      </c>
      <c r="G40" s="51">
        <f t="shared" si="0"/>
        <v>3533</v>
      </c>
      <c r="H40" s="39">
        <v>3533</v>
      </c>
      <c r="I40" s="39">
        <v>0</v>
      </c>
      <c r="J40" s="39">
        <v>0</v>
      </c>
      <c r="K40" s="40">
        <v>0</v>
      </c>
      <c r="L40" s="51">
        <f t="shared" si="4"/>
        <v>3533</v>
      </c>
    </row>
    <row r="41" spans="1:12" x14ac:dyDescent="0.25">
      <c r="A41" s="16" t="s">
        <v>63</v>
      </c>
      <c r="B41" s="17" t="s">
        <v>59</v>
      </c>
      <c r="C41" s="39">
        <f>11906-1400</f>
        <v>10506</v>
      </c>
      <c r="D41" s="39">
        <v>0</v>
      </c>
      <c r="E41" s="39">
        <v>900</v>
      </c>
      <c r="F41" s="40">
        <v>500</v>
      </c>
      <c r="G41" s="51">
        <f t="shared" si="0"/>
        <v>11906</v>
      </c>
      <c r="H41" s="39">
        <f>11906-1400</f>
        <v>10506</v>
      </c>
      <c r="I41" s="39">
        <v>0</v>
      </c>
      <c r="J41" s="39">
        <v>900</v>
      </c>
      <c r="K41" s="40">
        <v>500</v>
      </c>
      <c r="L41" s="51">
        <f t="shared" si="4"/>
        <v>11906</v>
      </c>
    </row>
    <row r="42" spans="1:12" x14ac:dyDescent="0.25">
      <c r="A42" s="2" t="s">
        <v>34</v>
      </c>
      <c r="B42" s="1" t="s">
        <v>44</v>
      </c>
      <c r="C42" s="39">
        <v>0</v>
      </c>
      <c r="D42" s="39">
        <f>D43</f>
        <v>0</v>
      </c>
      <c r="E42" s="39">
        <v>0</v>
      </c>
      <c r="F42" s="40">
        <f>F43</f>
        <v>0</v>
      </c>
      <c r="G42" s="51">
        <f t="shared" si="0"/>
        <v>0</v>
      </c>
      <c r="H42" s="39">
        <v>0</v>
      </c>
      <c r="I42" s="39">
        <f>I43</f>
        <v>0</v>
      </c>
      <c r="J42" s="39">
        <v>0</v>
      </c>
      <c r="K42" s="40">
        <f>K43</f>
        <v>0</v>
      </c>
      <c r="L42" s="51">
        <f t="shared" si="4"/>
        <v>0</v>
      </c>
    </row>
    <row r="43" spans="1:12" x14ac:dyDescent="0.25">
      <c r="A43" s="16" t="s">
        <v>65</v>
      </c>
      <c r="B43" s="17" t="s">
        <v>58</v>
      </c>
      <c r="C43" s="39">
        <v>0</v>
      </c>
      <c r="D43" s="39">
        <v>0</v>
      </c>
      <c r="E43" s="39">
        <v>0</v>
      </c>
      <c r="F43" s="40">
        <v>0</v>
      </c>
      <c r="G43" s="51">
        <f t="shared" si="0"/>
        <v>0</v>
      </c>
      <c r="H43" s="39">
        <v>0</v>
      </c>
      <c r="I43" s="39">
        <v>0</v>
      </c>
      <c r="J43" s="39">
        <v>0</v>
      </c>
      <c r="K43" s="40">
        <v>0</v>
      </c>
      <c r="L43" s="51">
        <f t="shared" si="4"/>
        <v>0</v>
      </c>
    </row>
    <row r="44" spans="1:12" x14ac:dyDescent="0.25">
      <c r="A44" s="2" t="s">
        <v>35</v>
      </c>
      <c r="B44" s="1" t="s">
        <v>45</v>
      </c>
      <c r="C44" s="39">
        <f>(C35+C37+2000)*27%</f>
        <v>1516.0500000000002</v>
      </c>
      <c r="D44" s="39">
        <v>0</v>
      </c>
      <c r="E44" s="39">
        <f>(E35+E37)*27%</f>
        <v>763.29000000000008</v>
      </c>
      <c r="F44" s="40">
        <v>0</v>
      </c>
      <c r="G44" s="51">
        <f t="shared" si="0"/>
        <v>2279.34</v>
      </c>
      <c r="H44" s="39">
        <f>(H35+H37+2000)*27%</f>
        <v>1516.0500000000002</v>
      </c>
      <c r="I44" s="39">
        <v>0</v>
      </c>
      <c r="J44" s="39">
        <f>(J35+J37)*27%</f>
        <v>763.29000000000008</v>
      </c>
      <c r="K44" s="40">
        <v>0</v>
      </c>
      <c r="L44" s="51">
        <f t="shared" si="4"/>
        <v>2279.34</v>
      </c>
    </row>
    <row r="45" spans="1:12" x14ac:dyDescent="0.25">
      <c r="A45" s="2" t="s">
        <v>36</v>
      </c>
      <c r="B45" s="1" t="s">
        <v>46</v>
      </c>
      <c r="C45" s="39">
        <v>0</v>
      </c>
      <c r="D45" s="39">
        <v>0</v>
      </c>
      <c r="E45" s="39">
        <v>0</v>
      </c>
      <c r="F45" s="40">
        <v>0</v>
      </c>
      <c r="G45" s="51">
        <f t="shared" si="0"/>
        <v>0</v>
      </c>
      <c r="H45" s="39">
        <v>0</v>
      </c>
      <c r="I45" s="39">
        <v>0</v>
      </c>
      <c r="J45" s="39">
        <v>0</v>
      </c>
      <c r="K45" s="40">
        <v>0</v>
      </c>
      <c r="L45" s="51">
        <f t="shared" si="4"/>
        <v>0</v>
      </c>
    </row>
    <row r="46" spans="1:12" x14ac:dyDescent="0.25">
      <c r="A46" s="2" t="s">
        <v>37</v>
      </c>
      <c r="B46" s="1" t="s">
        <v>47</v>
      </c>
      <c r="C46" s="39">
        <v>5600</v>
      </c>
      <c r="D46" s="39">
        <v>0</v>
      </c>
      <c r="E46" s="39">
        <v>0</v>
      </c>
      <c r="F46" s="40">
        <v>0</v>
      </c>
      <c r="G46" s="51">
        <f t="shared" si="0"/>
        <v>5600</v>
      </c>
      <c r="H46" s="39">
        <v>5600</v>
      </c>
      <c r="I46" s="39">
        <v>0</v>
      </c>
      <c r="J46" s="39">
        <v>0</v>
      </c>
      <c r="K46" s="40">
        <v>0</v>
      </c>
      <c r="L46" s="51">
        <f t="shared" si="4"/>
        <v>5600</v>
      </c>
    </row>
    <row r="47" spans="1:12" x14ac:dyDescent="0.25">
      <c r="A47" s="2" t="s">
        <v>38</v>
      </c>
      <c r="B47" s="1" t="s">
        <v>48</v>
      </c>
      <c r="C47" s="39">
        <v>0</v>
      </c>
      <c r="D47" s="39">
        <v>0</v>
      </c>
      <c r="E47" s="39">
        <v>0</v>
      </c>
      <c r="F47" s="40">
        <v>0</v>
      </c>
      <c r="G47" s="51">
        <f t="shared" si="0"/>
        <v>0</v>
      </c>
      <c r="H47" s="39">
        <v>0</v>
      </c>
      <c r="I47" s="39">
        <v>0</v>
      </c>
      <c r="J47" s="39">
        <v>0</v>
      </c>
      <c r="K47" s="40">
        <v>0</v>
      </c>
      <c r="L47" s="51">
        <f t="shared" si="4"/>
        <v>0</v>
      </c>
    </row>
    <row r="48" spans="1:12" ht="15.75" thickBot="1" x14ac:dyDescent="0.3">
      <c r="A48" s="9" t="s">
        <v>39</v>
      </c>
      <c r="B48" s="10" t="s">
        <v>49</v>
      </c>
      <c r="C48" s="39">
        <v>0</v>
      </c>
      <c r="D48" s="39">
        <v>0</v>
      </c>
      <c r="E48" s="39">
        <v>0</v>
      </c>
      <c r="F48" s="40">
        <v>0</v>
      </c>
      <c r="G48" s="52">
        <f t="shared" si="0"/>
        <v>0</v>
      </c>
      <c r="H48" s="39">
        <v>0</v>
      </c>
      <c r="I48" s="39">
        <v>0</v>
      </c>
      <c r="J48" s="39">
        <v>0</v>
      </c>
      <c r="K48" s="40">
        <v>0</v>
      </c>
      <c r="L48" s="52">
        <f t="shared" si="4"/>
        <v>0</v>
      </c>
    </row>
    <row r="49" spans="1:12" ht="15.75" thickBot="1" x14ac:dyDescent="0.3">
      <c r="A49" s="11" t="s">
        <v>50</v>
      </c>
      <c r="B49" s="12" t="s">
        <v>51</v>
      </c>
      <c r="C49" s="43">
        <f>C34+C35+C37+C38+C42+C44+C45+C46+C47+C48</f>
        <v>24770.05</v>
      </c>
      <c r="D49" s="43">
        <f>D34+D35+D37+D38+D42+D44+D45+D46+D47+D48</f>
        <v>500</v>
      </c>
      <c r="E49" s="43">
        <f>E34+E35+E37+E38+E42+E44+E45+E46+E47+E48</f>
        <v>4490.29</v>
      </c>
      <c r="F49" s="44">
        <f>F34+F35+F37+F38+F42+F44+F45+F46+F47+F48</f>
        <v>500</v>
      </c>
      <c r="G49" s="105">
        <f t="shared" si="0"/>
        <v>30260.34</v>
      </c>
      <c r="H49" s="43">
        <f>H34+H35+H37+H38+H42+H44+H45+H46+H47+H48</f>
        <v>24770.05</v>
      </c>
      <c r="I49" s="43">
        <f>I34+I35+I37+I38+I42+I44+I45+I46+I47+I48</f>
        <v>500</v>
      </c>
      <c r="J49" s="43">
        <f>J34+J35+J37+J38+J42+J44+J45+J46+J47+J48</f>
        <v>4490.29</v>
      </c>
      <c r="K49" s="44">
        <f>K34+K35+K37+K38+K42+K44+K45+K46+K47+K48</f>
        <v>500</v>
      </c>
      <c r="L49" s="105">
        <f t="shared" si="4"/>
        <v>30260.34</v>
      </c>
    </row>
    <row r="50" spans="1:12" x14ac:dyDescent="0.25">
      <c r="A50" s="3"/>
      <c r="B50" s="4"/>
      <c r="C50" s="37"/>
      <c r="D50" s="37"/>
      <c r="E50" s="37"/>
      <c r="F50" s="38"/>
      <c r="G50" s="51"/>
      <c r="H50" s="37"/>
      <c r="I50" s="37"/>
      <c r="J50" s="37"/>
      <c r="K50" s="38"/>
      <c r="L50" s="51"/>
    </row>
    <row r="51" spans="1:12" x14ac:dyDescent="0.25">
      <c r="A51" s="2" t="s">
        <v>66</v>
      </c>
      <c r="B51" s="1" t="s">
        <v>71</v>
      </c>
      <c r="C51" s="39">
        <v>0</v>
      </c>
      <c r="D51" s="39">
        <v>0</v>
      </c>
      <c r="E51" s="39">
        <v>0</v>
      </c>
      <c r="F51" s="40">
        <v>0</v>
      </c>
      <c r="G51" s="51">
        <f t="shared" si="0"/>
        <v>0</v>
      </c>
      <c r="H51" s="39">
        <v>0</v>
      </c>
      <c r="I51" s="39">
        <v>0</v>
      </c>
      <c r="J51" s="39">
        <v>0</v>
      </c>
      <c r="K51" s="40">
        <v>0</v>
      </c>
      <c r="L51" s="51">
        <f t="shared" ref="L51:L54" si="5">SUM(H51:K51)</f>
        <v>0</v>
      </c>
    </row>
    <row r="52" spans="1:12" x14ac:dyDescent="0.25">
      <c r="A52" s="2" t="s">
        <v>67</v>
      </c>
      <c r="B52" s="1" t="s">
        <v>110</v>
      </c>
      <c r="C52" s="39">
        <v>0</v>
      </c>
      <c r="D52" s="39">
        <v>0</v>
      </c>
      <c r="E52" s="39">
        <v>0</v>
      </c>
      <c r="F52" s="40">
        <v>0</v>
      </c>
      <c r="G52" s="51">
        <f t="shared" si="0"/>
        <v>0</v>
      </c>
      <c r="H52" s="39">
        <v>0</v>
      </c>
      <c r="I52" s="39">
        <v>0</v>
      </c>
      <c r="J52" s="39">
        <v>0</v>
      </c>
      <c r="K52" s="40">
        <v>0</v>
      </c>
      <c r="L52" s="51">
        <f t="shared" si="5"/>
        <v>0</v>
      </c>
    </row>
    <row r="53" spans="1:12" ht="15.75" thickBot="1" x14ac:dyDescent="0.3">
      <c r="A53" s="9" t="s">
        <v>68</v>
      </c>
      <c r="B53" s="10" t="s">
        <v>72</v>
      </c>
      <c r="C53" s="39">
        <v>0</v>
      </c>
      <c r="D53" s="39">
        <v>0</v>
      </c>
      <c r="E53" s="39">
        <v>0</v>
      </c>
      <c r="F53" s="40">
        <v>0</v>
      </c>
      <c r="G53" s="52">
        <f t="shared" si="0"/>
        <v>0</v>
      </c>
      <c r="H53" s="39">
        <v>0</v>
      </c>
      <c r="I53" s="39">
        <v>0</v>
      </c>
      <c r="J53" s="39">
        <v>0</v>
      </c>
      <c r="K53" s="40">
        <v>0</v>
      </c>
      <c r="L53" s="52">
        <f t="shared" si="5"/>
        <v>0</v>
      </c>
    </row>
    <row r="54" spans="1:12" ht="15.75" thickBot="1" x14ac:dyDescent="0.3">
      <c r="A54" s="11" t="s">
        <v>69</v>
      </c>
      <c r="B54" s="12" t="s">
        <v>70</v>
      </c>
      <c r="C54" s="43">
        <f>SUM(C51:C53)</f>
        <v>0</v>
      </c>
      <c r="D54" s="43">
        <f>SUM(D51:D53)</f>
        <v>0</v>
      </c>
      <c r="E54" s="43">
        <f>SUM(E51:E53)</f>
        <v>0</v>
      </c>
      <c r="F54" s="44">
        <f>SUM(F51:F53)</f>
        <v>0</v>
      </c>
      <c r="G54" s="105">
        <f t="shared" si="0"/>
        <v>0</v>
      </c>
      <c r="H54" s="43">
        <f>SUM(H51:H53)</f>
        <v>0</v>
      </c>
      <c r="I54" s="43">
        <f>SUM(I51:I53)</f>
        <v>0</v>
      </c>
      <c r="J54" s="43">
        <f>SUM(J51:J53)</f>
        <v>0</v>
      </c>
      <c r="K54" s="44">
        <f>SUM(K51:K53)</f>
        <v>0</v>
      </c>
      <c r="L54" s="105">
        <f t="shared" si="5"/>
        <v>0</v>
      </c>
    </row>
    <row r="55" spans="1:12" ht="15.75" thickBot="1" x14ac:dyDescent="0.3">
      <c r="A55" s="13"/>
      <c r="B55" s="14"/>
      <c r="C55" s="46"/>
      <c r="D55" s="46"/>
      <c r="E55" s="46"/>
      <c r="F55" s="47"/>
      <c r="G55" s="52"/>
      <c r="H55" s="46"/>
      <c r="I55" s="46"/>
      <c r="J55" s="46"/>
      <c r="K55" s="47"/>
      <c r="L55" s="52"/>
    </row>
    <row r="56" spans="1:12" ht="16.5" thickBot="1" x14ac:dyDescent="0.3">
      <c r="A56" s="163" t="s">
        <v>107</v>
      </c>
      <c r="B56" s="164"/>
      <c r="C56" s="48">
        <f>C17+C32+C49+C54</f>
        <v>24770.05</v>
      </c>
      <c r="D56" s="48">
        <f>D17+D32+D49+D54</f>
        <v>500</v>
      </c>
      <c r="E56" s="48">
        <f>E17+E32+E49+E54</f>
        <v>4490.29</v>
      </c>
      <c r="F56" s="49">
        <f>F17+F32+F49+F54</f>
        <v>500</v>
      </c>
      <c r="G56" s="106">
        <f t="shared" si="0"/>
        <v>30260.34</v>
      </c>
      <c r="H56" s="48">
        <f>H17+H32+H49+H54</f>
        <v>24770.05</v>
      </c>
      <c r="I56" s="48">
        <f>I17+I32+I49+I54</f>
        <v>500</v>
      </c>
      <c r="J56" s="48">
        <f>J17+J32+J49+J54</f>
        <v>4490.29</v>
      </c>
      <c r="K56" s="49">
        <f>K17+K32+K49+K54</f>
        <v>500</v>
      </c>
      <c r="L56" s="106">
        <f t="shared" ref="L56" si="6">SUM(H56:K56)</f>
        <v>30260.34</v>
      </c>
    </row>
    <row r="57" spans="1:12" x14ac:dyDescent="0.25">
      <c r="A57" s="3"/>
      <c r="B57" s="4"/>
      <c r="C57" s="37"/>
      <c r="D57" s="37"/>
      <c r="E57" s="37"/>
      <c r="F57" s="38"/>
      <c r="G57" s="51"/>
      <c r="H57" s="37"/>
      <c r="I57" s="37"/>
      <c r="J57" s="37"/>
      <c r="K57" s="38"/>
      <c r="L57" s="51"/>
    </row>
    <row r="58" spans="1:12" x14ac:dyDescent="0.25">
      <c r="A58" s="2" t="s">
        <v>73</v>
      </c>
      <c r="B58" s="1" t="s">
        <v>84</v>
      </c>
      <c r="C58" s="39">
        <v>0</v>
      </c>
      <c r="D58" s="39">
        <v>0</v>
      </c>
      <c r="E58" s="39">
        <v>0</v>
      </c>
      <c r="F58" s="40">
        <v>0</v>
      </c>
      <c r="G58" s="51">
        <f t="shared" si="0"/>
        <v>0</v>
      </c>
      <c r="H58" s="39">
        <v>0</v>
      </c>
      <c r="I58" s="39">
        <v>0</v>
      </c>
      <c r="J58" s="39">
        <v>0</v>
      </c>
      <c r="K58" s="40">
        <v>0</v>
      </c>
      <c r="L58" s="51">
        <f t="shared" ref="L58:L70" si="7">SUM(H58:K58)</f>
        <v>0</v>
      </c>
    </row>
    <row r="59" spans="1:12" x14ac:dyDescent="0.25">
      <c r="A59" s="2" t="s">
        <v>74</v>
      </c>
      <c r="B59" s="1" t="s">
        <v>85</v>
      </c>
      <c r="C59" s="39">
        <v>0</v>
      </c>
      <c r="D59" s="39">
        <v>0</v>
      </c>
      <c r="E59" s="39">
        <v>0</v>
      </c>
      <c r="F59" s="40">
        <v>0</v>
      </c>
      <c r="G59" s="51">
        <f t="shared" si="0"/>
        <v>0</v>
      </c>
      <c r="H59" s="39">
        <v>0</v>
      </c>
      <c r="I59" s="39">
        <v>0</v>
      </c>
      <c r="J59" s="39">
        <v>0</v>
      </c>
      <c r="K59" s="40">
        <v>0</v>
      </c>
      <c r="L59" s="51">
        <f t="shared" si="7"/>
        <v>0</v>
      </c>
    </row>
    <row r="60" spans="1:12" x14ac:dyDescent="0.25">
      <c r="A60" s="2" t="s">
        <v>75</v>
      </c>
      <c r="B60" s="1" t="s">
        <v>86</v>
      </c>
      <c r="C60" s="39">
        <v>0</v>
      </c>
      <c r="D60" s="39">
        <v>0</v>
      </c>
      <c r="E60" s="39">
        <v>0</v>
      </c>
      <c r="F60" s="40">
        <v>0</v>
      </c>
      <c r="G60" s="51">
        <f t="shared" si="0"/>
        <v>0</v>
      </c>
      <c r="H60" s="39">
        <v>0</v>
      </c>
      <c r="I60" s="39">
        <v>0</v>
      </c>
      <c r="J60" s="39">
        <v>0</v>
      </c>
      <c r="K60" s="40">
        <v>0</v>
      </c>
      <c r="L60" s="51">
        <f t="shared" si="7"/>
        <v>0</v>
      </c>
    </row>
    <row r="61" spans="1:12" x14ac:dyDescent="0.25">
      <c r="A61" s="2" t="s">
        <v>76</v>
      </c>
      <c r="B61" s="1" t="s">
        <v>87</v>
      </c>
      <c r="C61" s="39">
        <v>0</v>
      </c>
      <c r="D61" s="39">
        <v>0</v>
      </c>
      <c r="E61" s="39">
        <v>0</v>
      </c>
      <c r="F61" s="40">
        <v>0</v>
      </c>
      <c r="G61" s="51">
        <f t="shared" si="0"/>
        <v>0</v>
      </c>
      <c r="H61" s="39">
        <v>0</v>
      </c>
      <c r="I61" s="39">
        <v>0</v>
      </c>
      <c r="J61" s="39">
        <v>0</v>
      </c>
      <c r="K61" s="40">
        <v>0</v>
      </c>
      <c r="L61" s="51">
        <f t="shared" si="7"/>
        <v>0</v>
      </c>
    </row>
    <row r="62" spans="1:12" x14ac:dyDescent="0.25">
      <c r="A62" s="2" t="s">
        <v>77</v>
      </c>
      <c r="B62" s="1" t="s">
        <v>88</v>
      </c>
      <c r="C62" s="39">
        <v>0</v>
      </c>
      <c r="D62" s="39">
        <v>0</v>
      </c>
      <c r="E62" s="39">
        <v>0</v>
      </c>
      <c r="F62" s="40">
        <v>0</v>
      </c>
      <c r="G62" s="51">
        <f t="shared" si="0"/>
        <v>0</v>
      </c>
      <c r="H62" s="39">
        <v>0</v>
      </c>
      <c r="I62" s="39">
        <v>0</v>
      </c>
      <c r="J62" s="39">
        <v>0</v>
      </c>
      <c r="K62" s="40">
        <v>0</v>
      </c>
      <c r="L62" s="51">
        <f t="shared" si="7"/>
        <v>0</v>
      </c>
    </row>
    <row r="63" spans="1:12" x14ac:dyDescent="0.25">
      <c r="A63" s="2" t="s">
        <v>78</v>
      </c>
      <c r="B63" s="1" t="s">
        <v>91</v>
      </c>
      <c r="C63" s="39">
        <v>0</v>
      </c>
      <c r="D63" s="39">
        <v>0</v>
      </c>
      <c r="E63" s="39">
        <v>0</v>
      </c>
      <c r="F63" s="40">
        <v>0</v>
      </c>
      <c r="G63" s="51">
        <f t="shared" si="0"/>
        <v>0</v>
      </c>
      <c r="H63" s="39">
        <v>0</v>
      </c>
      <c r="I63" s="39">
        <v>0</v>
      </c>
      <c r="J63" s="39">
        <v>0</v>
      </c>
      <c r="K63" s="40">
        <v>0</v>
      </c>
      <c r="L63" s="51">
        <f t="shared" si="7"/>
        <v>0</v>
      </c>
    </row>
    <row r="64" spans="1:12" x14ac:dyDescent="0.25">
      <c r="A64" s="2" t="s">
        <v>79</v>
      </c>
      <c r="B64" s="1" t="s">
        <v>89</v>
      </c>
      <c r="C64" s="39">
        <v>0</v>
      </c>
      <c r="D64" s="39">
        <v>0</v>
      </c>
      <c r="E64" s="39">
        <v>0</v>
      </c>
      <c r="F64" s="40">
        <v>0</v>
      </c>
      <c r="G64" s="51">
        <f t="shared" si="0"/>
        <v>0</v>
      </c>
      <c r="H64" s="39">
        <v>0</v>
      </c>
      <c r="I64" s="39">
        <v>0</v>
      </c>
      <c r="J64" s="39">
        <v>0</v>
      </c>
      <c r="K64" s="40">
        <v>0</v>
      </c>
      <c r="L64" s="51">
        <f t="shared" si="7"/>
        <v>0</v>
      </c>
    </row>
    <row r="65" spans="1:12" x14ac:dyDescent="0.25">
      <c r="A65" s="2" t="s">
        <v>80</v>
      </c>
      <c r="B65" s="1" t="s">
        <v>90</v>
      </c>
      <c r="C65" s="39">
        <v>0</v>
      </c>
      <c r="D65" s="39">
        <v>0</v>
      </c>
      <c r="E65" s="39">
        <v>0</v>
      </c>
      <c r="F65" s="40">
        <v>0</v>
      </c>
      <c r="G65" s="51">
        <f t="shared" si="0"/>
        <v>0</v>
      </c>
      <c r="H65" s="39">
        <v>0</v>
      </c>
      <c r="I65" s="39">
        <v>0</v>
      </c>
      <c r="J65" s="39">
        <v>0</v>
      </c>
      <c r="K65" s="40">
        <v>0</v>
      </c>
      <c r="L65" s="51">
        <f t="shared" si="7"/>
        <v>0</v>
      </c>
    </row>
    <row r="66" spans="1:12" x14ac:dyDescent="0.25">
      <c r="A66" s="2" t="s">
        <v>81</v>
      </c>
      <c r="B66" s="1" t="s">
        <v>83</v>
      </c>
      <c r="C66" s="39">
        <v>0</v>
      </c>
      <c r="D66" s="39">
        <v>0</v>
      </c>
      <c r="E66" s="39">
        <v>0</v>
      </c>
      <c r="F66" s="40">
        <v>0</v>
      </c>
      <c r="G66" s="51">
        <f t="shared" si="0"/>
        <v>0</v>
      </c>
      <c r="H66" s="39">
        <v>0</v>
      </c>
      <c r="I66" s="39">
        <v>0</v>
      </c>
      <c r="J66" s="39">
        <v>0</v>
      </c>
      <c r="K66" s="40">
        <v>0</v>
      </c>
      <c r="L66" s="51">
        <f t="shared" si="7"/>
        <v>0</v>
      </c>
    </row>
    <row r="67" spans="1:12" ht="15.75" thickBot="1" x14ac:dyDescent="0.3">
      <c r="A67" s="9" t="s">
        <v>82</v>
      </c>
      <c r="B67" s="10" t="s">
        <v>108</v>
      </c>
      <c r="C67" s="39">
        <v>0</v>
      </c>
      <c r="D67" s="39">
        <v>0</v>
      </c>
      <c r="E67" s="39">
        <v>0</v>
      </c>
      <c r="F67" s="40">
        <v>0</v>
      </c>
      <c r="G67" s="52">
        <f t="shared" si="0"/>
        <v>0</v>
      </c>
      <c r="H67" s="39">
        <v>0</v>
      </c>
      <c r="I67" s="39">
        <v>0</v>
      </c>
      <c r="J67" s="39">
        <v>0</v>
      </c>
      <c r="K67" s="40">
        <v>0</v>
      </c>
      <c r="L67" s="52">
        <f t="shared" si="7"/>
        <v>0</v>
      </c>
    </row>
    <row r="68" spans="1:12" ht="15.75" thickBot="1" x14ac:dyDescent="0.3">
      <c r="A68" s="11" t="s">
        <v>92</v>
      </c>
      <c r="B68" s="12" t="s">
        <v>93</v>
      </c>
      <c r="C68" s="43">
        <f>SUM(C58:C67)</f>
        <v>0</v>
      </c>
      <c r="D68" s="43">
        <f>SUM(D58:D67)</f>
        <v>0</v>
      </c>
      <c r="E68" s="43">
        <f>SUM(E58:E67)</f>
        <v>0</v>
      </c>
      <c r="F68" s="44">
        <f>SUM(F58:F67)</f>
        <v>0</v>
      </c>
      <c r="G68" s="53">
        <f t="shared" si="0"/>
        <v>0</v>
      </c>
      <c r="H68" s="43">
        <f>SUM(H58:H67)</f>
        <v>0</v>
      </c>
      <c r="I68" s="43">
        <f>SUM(I58:I67)</f>
        <v>0</v>
      </c>
      <c r="J68" s="43">
        <f>SUM(J58:J67)</f>
        <v>0</v>
      </c>
      <c r="K68" s="44">
        <f>SUM(K58:K67)</f>
        <v>0</v>
      </c>
      <c r="L68" s="53">
        <f t="shared" si="7"/>
        <v>0</v>
      </c>
    </row>
    <row r="69" spans="1:12" ht="15.75" thickBot="1" x14ac:dyDescent="0.3">
      <c r="A69" s="13"/>
      <c r="B69" s="14"/>
      <c r="C69" s="46"/>
      <c r="D69" s="46"/>
      <c r="E69" s="46"/>
      <c r="F69" s="47"/>
      <c r="G69" s="52">
        <f t="shared" si="0"/>
        <v>0</v>
      </c>
      <c r="H69" s="46"/>
      <c r="I69" s="46"/>
      <c r="J69" s="46"/>
      <c r="K69" s="47"/>
      <c r="L69" s="52">
        <f t="shared" si="7"/>
        <v>0</v>
      </c>
    </row>
    <row r="70" spans="1:12" ht="16.5" thickBot="1" x14ac:dyDescent="0.3">
      <c r="A70" s="163" t="s">
        <v>94</v>
      </c>
      <c r="B70" s="164"/>
      <c r="C70" s="48">
        <f>C56+C68</f>
        <v>24770.05</v>
      </c>
      <c r="D70" s="48">
        <f>D56+D68</f>
        <v>500</v>
      </c>
      <c r="E70" s="48">
        <f>E56+E68</f>
        <v>4490.29</v>
      </c>
      <c r="F70" s="49">
        <f>F56+F68</f>
        <v>500</v>
      </c>
      <c r="G70" s="106">
        <f t="shared" si="0"/>
        <v>30260.34</v>
      </c>
      <c r="H70" s="48">
        <f>H56+H68</f>
        <v>24770.05</v>
      </c>
      <c r="I70" s="48">
        <f>I56+I68</f>
        <v>500</v>
      </c>
      <c r="J70" s="48">
        <f>J56+J68</f>
        <v>4490.29</v>
      </c>
      <c r="K70" s="49">
        <f>K56+K68</f>
        <v>500</v>
      </c>
      <c r="L70" s="106">
        <f t="shared" si="7"/>
        <v>30260.34</v>
      </c>
    </row>
    <row r="71" spans="1:12" x14ac:dyDescent="0.25">
      <c r="A71" s="145" t="s">
        <v>194</v>
      </c>
    </row>
  </sheetData>
  <mergeCells count="8">
    <mergeCell ref="A56:B56"/>
    <mergeCell ref="A70:B70"/>
    <mergeCell ref="A2:L2"/>
    <mergeCell ref="A3:L3"/>
    <mergeCell ref="A5:A6"/>
    <mergeCell ref="B5:B6"/>
    <mergeCell ref="C5:G5"/>
    <mergeCell ref="H5:L5"/>
  </mergeCells>
  <pageMargins left="0.7" right="0.7" top="0.75" bottom="0.75" header="0.3" footer="0.3"/>
  <pageSetup paperSize="9" scale="77" orientation="portrait" r:id="rId1"/>
  <rowBreaks count="1" manualBreakCount="1">
    <brk id="4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opLeftCell="D28" zoomScale="85" zoomScaleNormal="85" workbookViewId="0">
      <selection activeCell="A73" sqref="A73"/>
    </sheetView>
  </sheetViews>
  <sheetFormatPr defaultRowHeight="15" x14ac:dyDescent="0.25"/>
  <cols>
    <col min="1" max="1" width="9.85546875" style="56" customWidth="1"/>
    <col min="2" max="2" width="45.5703125" style="56" customWidth="1"/>
    <col min="3" max="3" width="12.85546875" style="57" customWidth="1"/>
    <col min="4" max="4" width="10.7109375" style="57" customWidth="1"/>
    <col min="5" max="5" width="11.7109375" style="57" customWidth="1"/>
    <col min="6" max="7" width="11" style="57" customWidth="1"/>
    <col min="8" max="23" width="11.7109375" style="57" customWidth="1"/>
    <col min="24" max="24" width="11.7109375" style="32" customWidth="1"/>
    <col min="25" max="25" width="10.5703125" style="32" customWidth="1"/>
  </cols>
  <sheetData>
    <row r="1" spans="1:27" x14ac:dyDescent="0.25">
      <c r="Y1" s="33" t="s">
        <v>163</v>
      </c>
    </row>
    <row r="2" spans="1:27" x14ac:dyDescent="0.25">
      <c r="A2" s="162" t="s">
        <v>190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7" x14ac:dyDescent="0.25">
      <c r="A3" s="162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7" ht="15.75" thickBot="1" x14ac:dyDescent="0.3">
      <c r="Y4" s="34" t="s">
        <v>105</v>
      </c>
    </row>
    <row r="5" spans="1:27" ht="75.75" customHeight="1" thickBot="1" x14ac:dyDescent="0.3">
      <c r="A5" s="60" t="s">
        <v>2</v>
      </c>
      <c r="B5" s="61" t="s">
        <v>0</v>
      </c>
      <c r="C5" s="133" t="s">
        <v>175</v>
      </c>
      <c r="D5" s="134" t="s">
        <v>139</v>
      </c>
      <c r="E5" s="134" t="s">
        <v>140</v>
      </c>
      <c r="F5" s="134" t="s">
        <v>141</v>
      </c>
      <c r="G5" s="134" t="s">
        <v>130</v>
      </c>
      <c r="H5" s="135" t="s">
        <v>157</v>
      </c>
      <c r="I5" s="135" t="s">
        <v>142</v>
      </c>
      <c r="J5" s="135" t="s">
        <v>144</v>
      </c>
      <c r="K5" s="135" t="s">
        <v>143</v>
      </c>
      <c r="L5" s="135" t="s">
        <v>145</v>
      </c>
      <c r="M5" s="135" t="s">
        <v>146</v>
      </c>
      <c r="N5" s="135" t="s">
        <v>147</v>
      </c>
      <c r="O5" s="135" t="s">
        <v>148</v>
      </c>
      <c r="P5" s="135" t="s">
        <v>149</v>
      </c>
      <c r="Q5" s="135" t="s">
        <v>150</v>
      </c>
      <c r="R5" s="135" t="s">
        <v>151</v>
      </c>
      <c r="S5" s="135" t="s">
        <v>152</v>
      </c>
      <c r="T5" s="135" t="s">
        <v>153</v>
      </c>
      <c r="U5" s="135" t="s">
        <v>154</v>
      </c>
      <c r="V5" s="135" t="s">
        <v>155</v>
      </c>
      <c r="W5" s="135" t="s">
        <v>156</v>
      </c>
      <c r="X5" s="121" t="s">
        <v>174</v>
      </c>
      <c r="Y5" s="36" t="s">
        <v>1</v>
      </c>
    </row>
    <row r="6" spans="1:27" x14ac:dyDescent="0.25">
      <c r="A6" s="82" t="s">
        <v>3</v>
      </c>
      <c r="B6" s="83" t="s">
        <v>4</v>
      </c>
      <c r="C6" s="66">
        <v>0</v>
      </c>
      <c r="D6" s="84">
        <v>0</v>
      </c>
      <c r="E6" s="84">
        <v>0</v>
      </c>
      <c r="F6" s="84">
        <v>0</v>
      </c>
      <c r="G6" s="84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39">
        <v>0</v>
      </c>
      <c r="Y6" s="127">
        <f>SUM(C6:W6)</f>
        <v>0</v>
      </c>
    </row>
    <row r="7" spans="1:27" x14ac:dyDescent="0.25">
      <c r="A7" s="68" t="s">
        <v>5</v>
      </c>
      <c r="B7" s="69" t="s">
        <v>109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39">
        <v>0</v>
      </c>
      <c r="Y7" s="127">
        <f>SUM(C7:X7)</f>
        <v>0</v>
      </c>
    </row>
    <row r="8" spans="1:27" x14ac:dyDescent="0.25">
      <c r="A8" s="68" t="s">
        <v>7</v>
      </c>
      <c r="B8" s="69" t="s">
        <v>8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39">
        <v>0</v>
      </c>
      <c r="Y8" s="127">
        <f t="shared" ref="Y8:Y15" si="0">SUM(C8:W8)</f>
        <v>0</v>
      </c>
    </row>
    <row r="9" spans="1:27" x14ac:dyDescent="0.25">
      <c r="A9" s="68" t="s">
        <v>9</v>
      </c>
      <c r="B9" s="69" t="s">
        <v>10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9">
        <v>0</v>
      </c>
      <c r="Y9" s="127">
        <f t="shared" si="0"/>
        <v>0</v>
      </c>
    </row>
    <row r="10" spans="1:27" x14ac:dyDescent="0.25">
      <c r="A10" s="68" t="s">
        <v>11</v>
      </c>
      <c r="B10" s="69" t="s">
        <v>12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39">
        <v>0</v>
      </c>
      <c r="Y10" s="127">
        <f t="shared" si="0"/>
        <v>0</v>
      </c>
    </row>
    <row r="11" spans="1:27" x14ac:dyDescent="0.25">
      <c r="A11" s="72" t="s">
        <v>13</v>
      </c>
      <c r="B11" s="73" t="s">
        <v>14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39">
        <v>0</v>
      </c>
      <c r="Y11" s="127">
        <f t="shared" si="0"/>
        <v>0</v>
      </c>
    </row>
    <row r="12" spans="1:27" x14ac:dyDescent="0.25">
      <c r="A12" s="68" t="s">
        <v>166</v>
      </c>
      <c r="B12" s="69" t="s">
        <v>167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9">
        <v>0</v>
      </c>
      <c r="Y12" s="127">
        <f t="shared" si="0"/>
        <v>0</v>
      </c>
    </row>
    <row r="13" spans="1:27" x14ac:dyDescent="0.25">
      <c r="A13" s="68" t="s">
        <v>168</v>
      </c>
      <c r="B13" s="69" t="s">
        <v>172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9">
        <v>0</v>
      </c>
      <c r="Y13" s="127">
        <f t="shared" si="0"/>
        <v>0</v>
      </c>
    </row>
    <row r="14" spans="1:27" x14ac:dyDescent="0.25">
      <c r="A14" s="68" t="s">
        <v>169</v>
      </c>
      <c r="B14" s="69" t="s">
        <v>173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9">
        <v>0</v>
      </c>
      <c r="Y14" s="127">
        <f t="shared" si="0"/>
        <v>0</v>
      </c>
    </row>
    <row r="15" spans="1:27" ht="15.75" thickBot="1" x14ac:dyDescent="0.3">
      <c r="A15" s="72" t="s">
        <v>170</v>
      </c>
      <c r="B15" s="73" t="s">
        <v>171</v>
      </c>
      <c r="C15" s="74">
        <v>0</v>
      </c>
      <c r="D15" s="74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4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39">
        <v>0</v>
      </c>
      <c r="Y15" s="128">
        <f t="shared" si="0"/>
        <v>0</v>
      </c>
    </row>
    <row r="16" spans="1:27" ht="15.75" thickBot="1" x14ac:dyDescent="0.3">
      <c r="A16" s="78" t="s">
        <v>15</v>
      </c>
      <c r="B16" s="79" t="s">
        <v>16</v>
      </c>
      <c r="C16" s="80">
        <f>SUM(C6:C15)</f>
        <v>0</v>
      </c>
      <c r="D16" s="80">
        <f t="shared" ref="D16:Y16" si="1">SUM(D6:D15)</f>
        <v>0</v>
      </c>
      <c r="E16" s="80">
        <f t="shared" si="1"/>
        <v>0</v>
      </c>
      <c r="F16" s="80">
        <f t="shared" si="1"/>
        <v>0</v>
      </c>
      <c r="G16" s="80">
        <f t="shared" si="1"/>
        <v>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0</v>
      </c>
      <c r="O16" s="80">
        <f t="shared" si="1"/>
        <v>0</v>
      </c>
      <c r="P16" s="80">
        <f t="shared" si="1"/>
        <v>0</v>
      </c>
      <c r="Q16" s="80">
        <f t="shared" si="1"/>
        <v>0</v>
      </c>
      <c r="R16" s="80">
        <f t="shared" si="1"/>
        <v>0</v>
      </c>
      <c r="S16" s="80">
        <f t="shared" si="1"/>
        <v>0</v>
      </c>
      <c r="T16" s="80">
        <f t="shared" si="1"/>
        <v>0</v>
      </c>
      <c r="U16" s="80">
        <f t="shared" si="1"/>
        <v>0</v>
      </c>
      <c r="V16" s="80">
        <f t="shared" si="1"/>
        <v>0</v>
      </c>
      <c r="W16" s="80">
        <f t="shared" si="1"/>
        <v>0</v>
      </c>
      <c r="X16" s="43">
        <f t="shared" si="1"/>
        <v>0</v>
      </c>
      <c r="Y16" s="105">
        <f t="shared" si="1"/>
        <v>0</v>
      </c>
      <c r="AA16" t="s">
        <v>112</v>
      </c>
    </row>
    <row r="17" spans="1:25" x14ac:dyDescent="0.25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37"/>
      <c r="Y17" s="127"/>
    </row>
    <row r="18" spans="1:25" x14ac:dyDescent="0.25">
      <c r="A18" s="68" t="s">
        <v>17</v>
      </c>
      <c r="B18" s="69" t="s">
        <v>18</v>
      </c>
      <c r="C18" s="70">
        <f t="shared" ref="C18:W18" si="2">C19+C20+C21+C22</f>
        <v>0</v>
      </c>
      <c r="D18" s="70">
        <f t="shared" si="2"/>
        <v>0</v>
      </c>
      <c r="E18" s="70">
        <f t="shared" si="2"/>
        <v>0</v>
      </c>
      <c r="F18" s="70">
        <f t="shared" si="2"/>
        <v>0</v>
      </c>
      <c r="G18" s="70"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P18" s="70">
        <f t="shared" si="2"/>
        <v>0</v>
      </c>
      <c r="Q18" s="70">
        <f t="shared" si="2"/>
        <v>0</v>
      </c>
      <c r="R18" s="70">
        <f t="shared" si="2"/>
        <v>0</v>
      </c>
      <c r="S18" s="70">
        <f t="shared" si="2"/>
        <v>0</v>
      </c>
      <c r="T18" s="70">
        <f t="shared" si="2"/>
        <v>0</v>
      </c>
      <c r="U18" s="70">
        <f t="shared" si="2"/>
        <v>0</v>
      </c>
      <c r="V18" s="70">
        <f t="shared" si="2"/>
        <v>0</v>
      </c>
      <c r="W18" s="70">
        <f t="shared" si="2"/>
        <v>0</v>
      </c>
      <c r="X18" s="39">
        <f>X19+X20+X21+X22</f>
        <v>0</v>
      </c>
      <c r="Y18" s="127">
        <f t="shared" ref="Y18:Y33" si="3">SUM(C18:X18)</f>
        <v>0</v>
      </c>
    </row>
    <row r="19" spans="1:25" x14ac:dyDescent="0.25">
      <c r="A19" s="87" t="s">
        <v>96</v>
      </c>
      <c r="B19" s="88" t="s">
        <v>176</v>
      </c>
      <c r="C19" s="70">
        <v>0</v>
      </c>
      <c r="D19" s="70">
        <v>0</v>
      </c>
      <c r="E19" s="70">
        <v>0</v>
      </c>
      <c r="F19" s="70">
        <v>0</v>
      </c>
      <c r="G19" s="89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9">
        <v>0</v>
      </c>
      <c r="Y19" s="127">
        <f t="shared" si="3"/>
        <v>0</v>
      </c>
    </row>
    <row r="20" spans="1:25" x14ac:dyDescent="0.25">
      <c r="A20" s="87" t="s">
        <v>97</v>
      </c>
      <c r="B20" s="88" t="s">
        <v>24</v>
      </c>
      <c r="C20" s="70">
        <v>0</v>
      </c>
      <c r="D20" s="70">
        <v>0</v>
      </c>
      <c r="E20" s="70">
        <v>0</v>
      </c>
      <c r="F20" s="70">
        <v>0</v>
      </c>
      <c r="G20" s="89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39">
        <v>0</v>
      </c>
      <c r="Y20" s="127">
        <f t="shared" si="3"/>
        <v>0</v>
      </c>
    </row>
    <row r="21" spans="1:25" x14ac:dyDescent="0.25">
      <c r="A21" s="87" t="s">
        <v>98</v>
      </c>
      <c r="B21" s="88" t="s">
        <v>23</v>
      </c>
      <c r="C21" s="70">
        <v>0</v>
      </c>
      <c r="D21" s="70">
        <v>0</v>
      </c>
      <c r="E21" s="70">
        <v>0</v>
      </c>
      <c r="F21" s="70">
        <v>0</v>
      </c>
      <c r="G21" s="89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9">
        <v>0</v>
      </c>
      <c r="Y21" s="127">
        <f t="shared" si="3"/>
        <v>0</v>
      </c>
    </row>
    <row r="22" spans="1:25" x14ac:dyDescent="0.25">
      <c r="A22" s="87" t="s">
        <v>99</v>
      </c>
      <c r="B22" s="88" t="s">
        <v>22</v>
      </c>
      <c r="C22" s="70">
        <v>0</v>
      </c>
      <c r="D22" s="70">
        <v>0</v>
      </c>
      <c r="E22" s="70">
        <v>0</v>
      </c>
      <c r="F22" s="70">
        <v>0</v>
      </c>
      <c r="G22" s="89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39">
        <v>0</v>
      </c>
      <c r="Y22" s="127">
        <f t="shared" si="3"/>
        <v>0</v>
      </c>
    </row>
    <row r="23" spans="1:25" x14ac:dyDescent="0.25">
      <c r="A23" s="68" t="s">
        <v>19</v>
      </c>
      <c r="B23" s="69" t="s">
        <v>20</v>
      </c>
      <c r="C23" s="70">
        <f>C24</f>
        <v>0</v>
      </c>
      <c r="D23" s="70">
        <f>D24</f>
        <v>0</v>
      </c>
      <c r="E23" s="70">
        <f t="shared" ref="E23:X23" si="4">E24</f>
        <v>0</v>
      </c>
      <c r="F23" s="70">
        <f>F24</f>
        <v>0</v>
      </c>
      <c r="G23" s="70"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39">
        <f t="shared" si="4"/>
        <v>0</v>
      </c>
      <c r="Y23" s="127">
        <f t="shared" si="3"/>
        <v>0</v>
      </c>
    </row>
    <row r="24" spans="1:25" x14ac:dyDescent="0.25">
      <c r="A24" s="87" t="s">
        <v>100</v>
      </c>
      <c r="B24" s="88" t="s">
        <v>21</v>
      </c>
      <c r="C24" s="70">
        <v>0</v>
      </c>
      <c r="D24" s="70">
        <v>0</v>
      </c>
      <c r="E24" s="70">
        <v>0</v>
      </c>
      <c r="F24" s="70">
        <v>0</v>
      </c>
      <c r="G24" s="89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39">
        <v>0</v>
      </c>
      <c r="Y24" s="127">
        <f t="shared" si="3"/>
        <v>0</v>
      </c>
    </row>
    <row r="25" spans="1:25" x14ac:dyDescent="0.25">
      <c r="A25" s="68" t="s">
        <v>25</v>
      </c>
      <c r="B25" s="69" t="s">
        <v>26</v>
      </c>
      <c r="C25" s="70">
        <f>C26</f>
        <v>0</v>
      </c>
      <c r="D25" s="70">
        <f>D26</f>
        <v>0</v>
      </c>
      <c r="E25" s="70">
        <f t="shared" ref="E25:X25" si="5">E26</f>
        <v>0</v>
      </c>
      <c r="F25" s="70">
        <f>F26</f>
        <v>0</v>
      </c>
      <c r="G25" s="70">
        <v>0</v>
      </c>
      <c r="H25" s="70">
        <f t="shared" si="5"/>
        <v>0</v>
      </c>
      <c r="I25" s="70">
        <f t="shared" si="5"/>
        <v>0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0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0</v>
      </c>
      <c r="R25" s="70">
        <f t="shared" si="5"/>
        <v>0</v>
      </c>
      <c r="S25" s="70">
        <f t="shared" si="5"/>
        <v>0</v>
      </c>
      <c r="T25" s="70">
        <f t="shared" si="5"/>
        <v>0</v>
      </c>
      <c r="U25" s="70">
        <f t="shared" si="5"/>
        <v>0</v>
      </c>
      <c r="V25" s="70">
        <f t="shared" si="5"/>
        <v>0</v>
      </c>
      <c r="W25" s="70">
        <f t="shared" si="5"/>
        <v>0</v>
      </c>
      <c r="X25" s="39">
        <f t="shared" si="5"/>
        <v>0</v>
      </c>
      <c r="Y25" s="127">
        <f t="shared" si="3"/>
        <v>0</v>
      </c>
    </row>
    <row r="26" spans="1:25" x14ac:dyDescent="0.25">
      <c r="A26" s="87" t="s">
        <v>101</v>
      </c>
      <c r="B26" s="88" t="s">
        <v>27</v>
      </c>
      <c r="C26" s="70">
        <v>0</v>
      </c>
      <c r="D26" s="70">
        <v>0</v>
      </c>
      <c r="E26" s="70">
        <v>0</v>
      </c>
      <c r="F26" s="70">
        <v>0</v>
      </c>
      <c r="G26" s="89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39">
        <v>0</v>
      </c>
      <c r="Y26" s="127">
        <f t="shared" si="3"/>
        <v>0</v>
      </c>
    </row>
    <row r="27" spans="1:25" x14ac:dyDescent="0.25">
      <c r="A27" s="136" t="s">
        <v>177</v>
      </c>
      <c r="B27" s="137" t="s">
        <v>178</v>
      </c>
      <c r="C27" s="70">
        <f>C28+C29</f>
        <v>0</v>
      </c>
      <c r="D27" s="70">
        <f t="shared" ref="D27:X27" si="6">D28+D29</f>
        <v>0</v>
      </c>
      <c r="E27" s="70">
        <f t="shared" si="6"/>
        <v>0</v>
      </c>
      <c r="F27" s="70">
        <f t="shared" si="6"/>
        <v>0</v>
      </c>
      <c r="G27" s="70">
        <v>0</v>
      </c>
      <c r="H27" s="70">
        <f t="shared" si="6"/>
        <v>0</v>
      </c>
      <c r="I27" s="70">
        <f t="shared" si="6"/>
        <v>0</v>
      </c>
      <c r="J27" s="70">
        <f t="shared" si="6"/>
        <v>0</v>
      </c>
      <c r="K27" s="70">
        <f t="shared" si="6"/>
        <v>0</v>
      </c>
      <c r="L27" s="70">
        <f t="shared" si="6"/>
        <v>0</v>
      </c>
      <c r="M27" s="70">
        <f t="shared" si="6"/>
        <v>0</v>
      </c>
      <c r="N27" s="70">
        <f t="shared" si="6"/>
        <v>0</v>
      </c>
      <c r="O27" s="70">
        <f t="shared" si="6"/>
        <v>0</v>
      </c>
      <c r="P27" s="70">
        <f t="shared" si="6"/>
        <v>0</v>
      </c>
      <c r="Q27" s="70">
        <f t="shared" si="6"/>
        <v>0</v>
      </c>
      <c r="R27" s="70">
        <f t="shared" si="6"/>
        <v>0</v>
      </c>
      <c r="S27" s="70">
        <f t="shared" si="6"/>
        <v>0</v>
      </c>
      <c r="T27" s="70">
        <f t="shared" si="6"/>
        <v>0</v>
      </c>
      <c r="U27" s="70">
        <f t="shared" si="6"/>
        <v>0</v>
      </c>
      <c r="V27" s="70">
        <f t="shared" si="6"/>
        <v>0</v>
      </c>
      <c r="W27" s="70">
        <f t="shared" si="6"/>
        <v>0</v>
      </c>
      <c r="X27" s="70">
        <f t="shared" si="6"/>
        <v>0</v>
      </c>
      <c r="Y27" s="127">
        <f t="shared" si="3"/>
        <v>0</v>
      </c>
    </row>
    <row r="28" spans="1:25" x14ac:dyDescent="0.25">
      <c r="A28" s="138" t="s">
        <v>179</v>
      </c>
      <c r="B28" s="88" t="s">
        <v>180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127">
        <f t="shared" si="3"/>
        <v>0</v>
      </c>
    </row>
    <row r="29" spans="1:25" x14ac:dyDescent="0.25">
      <c r="A29" s="138" t="s">
        <v>181</v>
      </c>
      <c r="B29" s="88" t="s">
        <v>182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127">
        <f t="shared" si="3"/>
        <v>0</v>
      </c>
    </row>
    <row r="30" spans="1:25" x14ac:dyDescent="0.25">
      <c r="A30" s="68" t="s">
        <v>52</v>
      </c>
      <c r="B30" s="69" t="s">
        <v>53</v>
      </c>
      <c r="C30" s="70">
        <f t="shared" ref="C30:W30" si="7">C31+C32+C33</f>
        <v>0</v>
      </c>
      <c r="D30" s="70">
        <f t="shared" si="7"/>
        <v>0</v>
      </c>
      <c r="E30" s="70">
        <f t="shared" si="7"/>
        <v>0</v>
      </c>
      <c r="F30" s="70">
        <f t="shared" si="7"/>
        <v>0</v>
      </c>
      <c r="G30" s="70">
        <f t="shared" si="7"/>
        <v>0</v>
      </c>
      <c r="H30" s="70">
        <f t="shared" si="7"/>
        <v>0</v>
      </c>
      <c r="I30" s="70">
        <f t="shared" si="7"/>
        <v>0</v>
      </c>
      <c r="J30" s="70">
        <f t="shared" si="7"/>
        <v>0</v>
      </c>
      <c r="K30" s="70">
        <f t="shared" si="7"/>
        <v>0</v>
      </c>
      <c r="L30" s="70">
        <f t="shared" si="7"/>
        <v>0</v>
      </c>
      <c r="M30" s="70">
        <f t="shared" si="7"/>
        <v>0</v>
      </c>
      <c r="N30" s="70">
        <f t="shared" si="7"/>
        <v>0</v>
      </c>
      <c r="O30" s="70">
        <f t="shared" si="7"/>
        <v>0</v>
      </c>
      <c r="P30" s="70">
        <f t="shared" si="7"/>
        <v>0</v>
      </c>
      <c r="Q30" s="70">
        <f t="shared" si="7"/>
        <v>0</v>
      </c>
      <c r="R30" s="70">
        <f t="shared" si="7"/>
        <v>0</v>
      </c>
      <c r="S30" s="70">
        <f t="shared" si="7"/>
        <v>0</v>
      </c>
      <c r="T30" s="70">
        <f t="shared" si="7"/>
        <v>0</v>
      </c>
      <c r="U30" s="70">
        <f t="shared" si="7"/>
        <v>0</v>
      </c>
      <c r="V30" s="70">
        <f t="shared" si="7"/>
        <v>0</v>
      </c>
      <c r="W30" s="70">
        <f t="shared" si="7"/>
        <v>0</v>
      </c>
      <c r="X30" s="39">
        <f>X31+X32+X33</f>
        <v>0</v>
      </c>
      <c r="Y30" s="127">
        <f t="shared" si="3"/>
        <v>0</v>
      </c>
    </row>
    <row r="31" spans="1:25" x14ac:dyDescent="0.25">
      <c r="A31" s="87" t="s">
        <v>102</v>
      </c>
      <c r="B31" s="88" t="s">
        <v>54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9">
        <v>0</v>
      </c>
      <c r="Y31" s="127">
        <f t="shared" si="3"/>
        <v>0</v>
      </c>
    </row>
    <row r="32" spans="1:25" x14ac:dyDescent="0.25">
      <c r="A32" s="87" t="s">
        <v>103</v>
      </c>
      <c r="B32" s="88" t="s">
        <v>55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39">
        <v>0</v>
      </c>
      <c r="Y32" s="127">
        <f t="shared" si="3"/>
        <v>0</v>
      </c>
    </row>
    <row r="33" spans="1:25" ht="15.75" thickBot="1" x14ac:dyDescent="0.3">
      <c r="A33" s="91" t="s">
        <v>104</v>
      </c>
      <c r="B33" s="92" t="s">
        <v>56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39">
        <v>0</v>
      </c>
      <c r="Y33" s="127">
        <f t="shared" si="3"/>
        <v>0</v>
      </c>
    </row>
    <row r="34" spans="1:25" ht="15.75" thickBot="1" x14ac:dyDescent="0.3">
      <c r="A34" s="78" t="s">
        <v>28</v>
      </c>
      <c r="B34" s="79" t="s">
        <v>29</v>
      </c>
      <c r="C34" s="80">
        <f>C25+C23+C18+C30</f>
        <v>0</v>
      </c>
      <c r="D34" s="80">
        <f>D25+D23+D18+D30</f>
        <v>0</v>
      </c>
      <c r="E34" s="80">
        <f t="shared" ref="E34:W34" si="8">E25+E23+E18+E30</f>
        <v>0</v>
      </c>
      <c r="F34" s="80">
        <f>F25+F23+F18+F30</f>
        <v>0</v>
      </c>
      <c r="G34" s="80">
        <f>G25+G23+G18+G30+G27</f>
        <v>0</v>
      </c>
      <c r="H34" s="80">
        <f t="shared" si="8"/>
        <v>0</v>
      </c>
      <c r="I34" s="80">
        <f t="shared" si="8"/>
        <v>0</v>
      </c>
      <c r="J34" s="80">
        <f t="shared" si="8"/>
        <v>0</v>
      </c>
      <c r="K34" s="80">
        <f t="shared" si="8"/>
        <v>0</v>
      </c>
      <c r="L34" s="80">
        <f t="shared" si="8"/>
        <v>0</v>
      </c>
      <c r="M34" s="80">
        <f t="shared" si="8"/>
        <v>0</v>
      </c>
      <c r="N34" s="80">
        <f t="shared" si="8"/>
        <v>0</v>
      </c>
      <c r="O34" s="80">
        <f t="shared" si="8"/>
        <v>0</v>
      </c>
      <c r="P34" s="80">
        <f t="shared" si="8"/>
        <v>0</v>
      </c>
      <c r="Q34" s="80">
        <f t="shared" si="8"/>
        <v>0</v>
      </c>
      <c r="R34" s="80">
        <f t="shared" si="8"/>
        <v>0</v>
      </c>
      <c r="S34" s="80">
        <f t="shared" si="8"/>
        <v>0</v>
      </c>
      <c r="T34" s="80">
        <f t="shared" si="8"/>
        <v>0</v>
      </c>
      <c r="U34" s="80">
        <f t="shared" si="8"/>
        <v>0</v>
      </c>
      <c r="V34" s="80">
        <f t="shared" si="8"/>
        <v>0</v>
      </c>
      <c r="W34" s="80">
        <f t="shared" si="8"/>
        <v>0</v>
      </c>
      <c r="X34" s="43">
        <f>X25+X23+X18+X30</f>
        <v>0</v>
      </c>
      <c r="Y34" s="105">
        <f>Y25+Y23+Y18+Y30+Y27</f>
        <v>0</v>
      </c>
    </row>
    <row r="35" spans="1:25" x14ac:dyDescent="0.25">
      <c r="A35" s="8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37"/>
      <c r="Y35" s="127"/>
    </row>
    <row r="36" spans="1:25" x14ac:dyDescent="0.25">
      <c r="A36" s="68" t="s">
        <v>30</v>
      </c>
      <c r="B36" s="69" t="s">
        <v>40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39">
        <v>0</v>
      </c>
      <c r="Y36" s="127">
        <f t="shared" ref="Y36:Y50" si="9">SUM(C36:X36)</f>
        <v>0</v>
      </c>
    </row>
    <row r="37" spans="1:25" x14ac:dyDescent="0.25">
      <c r="A37" s="68" t="s">
        <v>31</v>
      </c>
      <c r="B37" s="69" t="s">
        <v>41</v>
      </c>
      <c r="C37" s="70">
        <f>C38</f>
        <v>0</v>
      </c>
      <c r="D37" s="70">
        <f>D38</f>
        <v>0</v>
      </c>
      <c r="E37" s="70">
        <f t="shared" ref="E37:X37" si="10">E38</f>
        <v>0</v>
      </c>
      <c r="F37" s="70">
        <f>F38</f>
        <v>0</v>
      </c>
      <c r="G37" s="70">
        <f>G38</f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0</v>
      </c>
      <c r="M37" s="70">
        <f t="shared" si="10"/>
        <v>0</v>
      </c>
      <c r="N37" s="70">
        <v>0</v>
      </c>
      <c r="O37" s="70">
        <f t="shared" si="10"/>
        <v>0</v>
      </c>
      <c r="P37" s="70">
        <f t="shared" si="10"/>
        <v>0</v>
      </c>
      <c r="Q37" s="70">
        <f t="shared" si="10"/>
        <v>0</v>
      </c>
      <c r="R37" s="70">
        <f t="shared" si="10"/>
        <v>0</v>
      </c>
      <c r="S37" s="70">
        <f t="shared" si="10"/>
        <v>0</v>
      </c>
      <c r="T37" s="70">
        <f t="shared" si="10"/>
        <v>0</v>
      </c>
      <c r="U37" s="70">
        <v>215</v>
      </c>
      <c r="V37" s="70">
        <f t="shared" si="10"/>
        <v>0</v>
      </c>
      <c r="W37" s="70">
        <f t="shared" si="10"/>
        <v>0</v>
      </c>
      <c r="X37" s="39">
        <f t="shared" si="10"/>
        <v>0</v>
      </c>
      <c r="Y37" s="127">
        <f t="shared" si="9"/>
        <v>215</v>
      </c>
    </row>
    <row r="38" spans="1:25" x14ac:dyDescent="0.25">
      <c r="A38" s="87" t="s">
        <v>64</v>
      </c>
      <c r="B38" s="88" t="s">
        <v>57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39">
        <v>0</v>
      </c>
      <c r="Y38" s="127">
        <f t="shared" si="9"/>
        <v>0</v>
      </c>
    </row>
    <row r="39" spans="1:25" x14ac:dyDescent="0.25">
      <c r="A39" s="68" t="s">
        <v>32</v>
      </c>
      <c r="B39" s="69" t="s">
        <v>42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3400</v>
      </c>
      <c r="W39" s="70">
        <v>0</v>
      </c>
      <c r="X39" s="39">
        <v>0</v>
      </c>
      <c r="Y39" s="127">
        <f t="shared" si="9"/>
        <v>3400</v>
      </c>
    </row>
    <row r="40" spans="1:25" x14ac:dyDescent="0.25">
      <c r="A40" s="68" t="s">
        <v>33</v>
      </c>
      <c r="B40" s="69" t="s">
        <v>43</v>
      </c>
      <c r="C40" s="70">
        <f t="shared" ref="C40:W40" si="11">C41+C42+C43</f>
        <v>0</v>
      </c>
      <c r="D40" s="70">
        <f t="shared" si="11"/>
        <v>0</v>
      </c>
      <c r="E40" s="70">
        <f t="shared" si="11"/>
        <v>0</v>
      </c>
      <c r="F40" s="70">
        <f t="shared" si="11"/>
        <v>0</v>
      </c>
      <c r="G40" s="70">
        <f t="shared" si="11"/>
        <v>0</v>
      </c>
      <c r="H40" s="70">
        <f t="shared" si="11"/>
        <v>0</v>
      </c>
      <c r="I40" s="70">
        <f t="shared" si="11"/>
        <v>0</v>
      </c>
      <c r="J40" s="70">
        <v>0</v>
      </c>
      <c r="K40" s="70">
        <f t="shared" si="11"/>
        <v>0</v>
      </c>
      <c r="L40" s="70">
        <f t="shared" si="11"/>
        <v>0</v>
      </c>
      <c r="M40" s="70">
        <f t="shared" si="11"/>
        <v>0</v>
      </c>
      <c r="N40" s="70">
        <f t="shared" si="11"/>
        <v>2000</v>
      </c>
      <c r="O40" s="70">
        <f t="shared" si="11"/>
        <v>0</v>
      </c>
      <c r="P40" s="70">
        <f t="shared" si="11"/>
        <v>0</v>
      </c>
      <c r="Q40" s="70">
        <f t="shared" si="11"/>
        <v>0</v>
      </c>
      <c r="R40" s="70">
        <f t="shared" si="11"/>
        <v>0</v>
      </c>
      <c r="S40" s="70">
        <f t="shared" si="11"/>
        <v>0</v>
      </c>
      <c r="T40" s="70">
        <f t="shared" si="11"/>
        <v>0</v>
      </c>
      <c r="U40" s="70">
        <f t="shared" si="11"/>
        <v>0</v>
      </c>
      <c r="V40" s="70">
        <f t="shared" si="11"/>
        <v>12039</v>
      </c>
      <c r="W40" s="70">
        <f t="shared" si="11"/>
        <v>0</v>
      </c>
      <c r="X40" s="39">
        <f>X41+X42+X43</f>
        <v>0</v>
      </c>
      <c r="Y40" s="127">
        <f t="shared" si="9"/>
        <v>14039</v>
      </c>
    </row>
    <row r="41" spans="1:25" ht="29.25" customHeight="1" x14ac:dyDescent="0.25">
      <c r="A41" s="87" t="s">
        <v>95</v>
      </c>
      <c r="B41" s="95" t="s">
        <v>61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39">
        <v>0</v>
      </c>
      <c r="Y41" s="127">
        <f t="shared" si="9"/>
        <v>0</v>
      </c>
    </row>
    <row r="42" spans="1:25" x14ac:dyDescent="0.25">
      <c r="A42" s="87" t="s">
        <v>62</v>
      </c>
      <c r="B42" s="88" t="s">
        <v>60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3533</v>
      </c>
      <c r="W42" s="70">
        <v>0</v>
      </c>
      <c r="X42" s="39">
        <v>0</v>
      </c>
      <c r="Y42" s="127">
        <f t="shared" si="9"/>
        <v>3533</v>
      </c>
    </row>
    <row r="43" spans="1:25" x14ac:dyDescent="0.25">
      <c r="A43" s="87" t="s">
        <v>63</v>
      </c>
      <c r="B43" s="88" t="s">
        <v>59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2000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8506</v>
      </c>
      <c r="W43" s="70">
        <v>0</v>
      </c>
      <c r="X43" s="39">
        <v>0</v>
      </c>
      <c r="Y43" s="127">
        <f t="shared" si="9"/>
        <v>10506</v>
      </c>
    </row>
    <row r="44" spans="1:25" x14ac:dyDescent="0.25">
      <c r="A44" s="68" t="s">
        <v>34</v>
      </c>
      <c r="B44" s="69" t="s">
        <v>44</v>
      </c>
      <c r="C44" s="70">
        <f>C45</f>
        <v>0</v>
      </c>
      <c r="D44" s="70">
        <f>D45</f>
        <v>0</v>
      </c>
      <c r="E44" s="70">
        <f t="shared" ref="E44:X44" si="12">E45</f>
        <v>0</v>
      </c>
      <c r="F44" s="70">
        <f>F45</f>
        <v>0</v>
      </c>
      <c r="G44" s="70">
        <f>G45</f>
        <v>0</v>
      </c>
      <c r="H44" s="70">
        <f t="shared" si="12"/>
        <v>0</v>
      </c>
      <c r="I44" s="70">
        <f t="shared" si="12"/>
        <v>0</v>
      </c>
      <c r="J44" s="70"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  <c r="O44" s="70">
        <f t="shared" si="12"/>
        <v>0</v>
      </c>
      <c r="P44" s="70">
        <f t="shared" si="12"/>
        <v>0</v>
      </c>
      <c r="Q44" s="70">
        <f t="shared" si="12"/>
        <v>0</v>
      </c>
      <c r="R44" s="70">
        <f t="shared" si="12"/>
        <v>0</v>
      </c>
      <c r="S44" s="70">
        <f t="shared" si="12"/>
        <v>0</v>
      </c>
      <c r="T44" s="70">
        <f t="shared" si="12"/>
        <v>0</v>
      </c>
      <c r="U44" s="70">
        <f t="shared" si="12"/>
        <v>0</v>
      </c>
      <c r="V44" s="70">
        <f t="shared" si="12"/>
        <v>0</v>
      </c>
      <c r="W44" s="70">
        <f t="shared" si="12"/>
        <v>0</v>
      </c>
      <c r="X44" s="39">
        <f t="shared" si="12"/>
        <v>0</v>
      </c>
      <c r="Y44" s="127">
        <f t="shared" si="9"/>
        <v>0</v>
      </c>
    </row>
    <row r="45" spans="1:25" x14ac:dyDescent="0.25">
      <c r="A45" s="87" t="s">
        <v>65</v>
      </c>
      <c r="B45" s="88" t="s">
        <v>58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9">
        <v>0</v>
      </c>
      <c r="Y45" s="127">
        <f t="shared" si="9"/>
        <v>0</v>
      </c>
    </row>
    <row r="46" spans="1:25" x14ac:dyDescent="0.25">
      <c r="A46" s="68" t="s">
        <v>35</v>
      </c>
      <c r="B46" s="69" t="s">
        <v>45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f>K45*27%</f>
        <v>0</v>
      </c>
      <c r="L46" s="70">
        <v>0</v>
      </c>
      <c r="M46" s="70">
        <v>0</v>
      </c>
      <c r="N46" s="70">
        <f>N43*27%</f>
        <v>540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58</v>
      </c>
      <c r="V46" s="70">
        <f>V39*27%</f>
        <v>918.00000000000011</v>
      </c>
      <c r="W46" s="70">
        <v>0</v>
      </c>
      <c r="X46" s="39">
        <v>0</v>
      </c>
      <c r="Y46" s="127">
        <f t="shared" si="9"/>
        <v>1516</v>
      </c>
    </row>
    <row r="47" spans="1:25" x14ac:dyDescent="0.25">
      <c r="A47" s="68" t="s">
        <v>36</v>
      </c>
      <c r="B47" s="69" t="s">
        <v>46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9">
        <v>0</v>
      </c>
      <c r="Y47" s="127">
        <f t="shared" si="9"/>
        <v>0</v>
      </c>
    </row>
    <row r="48" spans="1:25" x14ac:dyDescent="0.25">
      <c r="A48" s="68" t="s">
        <v>37</v>
      </c>
      <c r="B48" s="69" t="s">
        <v>47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5600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39">
        <v>0</v>
      </c>
      <c r="Y48" s="127">
        <f t="shared" si="9"/>
        <v>5600</v>
      </c>
    </row>
    <row r="49" spans="1:25" x14ac:dyDescent="0.25">
      <c r="A49" s="68" t="s">
        <v>38</v>
      </c>
      <c r="B49" s="69" t="s">
        <v>48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39">
        <v>0</v>
      </c>
      <c r="Y49" s="127">
        <f t="shared" si="9"/>
        <v>0</v>
      </c>
    </row>
    <row r="50" spans="1:25" ht="15.75" thickBot="1" x14ac:dyDescent="0.3">
      <c r="A50" s="72" t="s">
        <v>39</v>
      </c>
      <c r="B50" s="73" t="s">
        <v>49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39">
        <v>0</v>
      </c>
      <c r="Y50" s="127">
        <f t="shared" si="9"/>
        <v>0</v>
      </c>
    </row>
    <row r="51" spans="1:25" ht="15.75" thickBot="1" x14ac:dyDescent="0.3">
      <c r="A51" s="78" t="s">
        <v>50</v>
      </c>
      <c r="B51" s="79" t="s">
        <v>51</v>
      </c>
      <c r="C51" s="80">
        <f>C36+C37+C39+C40+C44+C46+C47+C48+C49+C50</f>
        <v>0</v>
      </c>
      <c r="D51" s="80">
        <f>D36+D37+D39+D40+D44+D46+D47+D48+D49+D50</f>
        <v>0</v>
      </c>
      <c r="E51" s="80">
        <f t="shared" ref="E51:Y51" si="13">E36+E37+E39+E40+E44+E46+E47+E48+E49+E50</f>
        <v>0</v>
      </c>
      <c r="F51" s="80">
        <f>F36+F37+F39+F40+F44+F46+F47+F48+F49+F50</f>
        <v>0</v>
      </c>
      <c r="G51" s="80">
        <f>G36+G37+G39+G40+G44+G46+G47+G48+G49+G50</f>
        <v>0</v>
      </c>
      <c r="H51" s="80">
        <f t="shared" si="13"/>
        <v>5600</v>
      </c>
      <c r="I51" s="80">
        <f t="shared" si="13"/>
        <v>0</v>
      </c>
      <c r="J51" s="80">
        <f t="shared" si="13"/>
        <v>0</v>
      </c>
      <c r="K51" s="80">
        <f t="shared" si="13"/>
        <v>0</v>
      </c>
      <c r="L51" s="80">
        <f t="shared" si="13"/>
        <v>0</v>
      </c>
      <c r="M51" s="80">
        <f t="shared" si="13"/>
        <v>0</v>
      </c>
      <c r="N51" s="80">
        <f t="shared" si="13"/>
        <v>2540</v>
      </c>
      <c r="O51" s="80">
        <f t="shared" si="13"/>
        <v>0</v>
      </c>
      <c r="P51" s="80">
        <f t="shared" si="13"/>
        <v>0</v>
      </c>
      <c r="Q51" s="80">
        <f t="shared" si="13"/>
        <v>0</v>
      </c>
      <c r="R51" s="80">
        <f t="shared" si="13"/>
        <v>0</v>
      </c>
      <c r="S51" s="80">
        <f t="shared" si="13"/>
        <v>0</v>
      </c>
      <c r="T51" s="80">
        <f t="shared" si="13"/>
        <v>0</v>
      </c>
      <c r="U51" s="80">
        <f t="shared" si="13"/>
        <v>273</v>
      </c>
      <c r="V51" s="80">
        <f t="shared" si="13"/>
        <v>16357</v>
      </c>
      <c r="W51" s="80">
        <f t="shared" si="13"/>
        <v>0</v>
      </c>
      <c r="X51" s="43">
        <f>X36+X37+X39+X40+X44+X46+X47+X48+X49+X50</f>
        <v>0</v>
      </c>
      <c r="Y51" s="105">
        <f t="shared" si="13"/>
        <v>24770</v>
      </c>
    </row>
    <row r="52" spans="1:25" x14ac:dyDescent="0.25">
      <c r="A52" s="8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37"/>
      <c r="Y52" s="127"/>
    </row>
    <row r="53" spans="1:25" x14ac:dyDescent="0.25">
      <c r="A53" s="68" t="s">
        <v>66</v>
      </c>
      <c r="B53" s="69" t="s">
        <v>71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39">
        <v>0</v>
      </c>
      <c r="Y53" s="127">
        <f>SUM(C53:X53)</f>
        <v>0</v>
      </c>
    </row>
    <row r="54" spans="1:25" x14ac:dyDescent="0.25">
      <c r="A54" s="68" t="s">
        <v>67</v>
      </c>
      <c r="B54" s="69" t="s">
        <v>110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39">
        <v>0</v>
      </c>
      <c r="Y54" s="127">
        <f>SUM(C54:X54)</f>
        <v>0</v>
      </c>
    </row>
    <row r="55" spans="1:25" ht="15.75" thickBot="1" x14ac:dyDescent="0.3">
      <c r="A55" s="72" t="s">
        <v>68</v>
      </c>
      <c r="B55" s="73" t="s">
        <v>72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9">
        <v>0</v>
      </c>
      <c r="Y55" s="127">
        <f>SUM(C55:X55)</f>
        <v>0</v>
      </c>
    </row>
    <row r="56" spans="1:25" ht="15.75" thickBot="1" x14ac:dyDescent="0.3">
      <c r="A56" s="78" t="s">
        <v>69</v>
      </c>
      <c r="B56" s="79" t="s">
        <v>70</v>
      </c>
      <c r="C56" s="80">
        <f>SUM(C53:C55)</f>
        <v>0</v>
      </c>
      <c r="D56" s="80">
        <f>SUM(D53:D55)</f>
        <v>0</v>
      </c>
      <c r="E56" s="80">
        <f t="shared" ref="E56:Y56" si="14">SUM(E53:E55)</f>
        <v>0</v>
      </c>
      <c r="F56" s="80">
        <f>SUM(F53:F55)</f>
        <v>0</v>
      </c>
      <c r="G56" s="80">
        <f>SUM(G53:G55)</f>
        <v>0</v>
      </c>
      <c r="H56" s="80">
        <f t="shared" si="14"/>
        <v>0</v>
      </c>
      <c r="I56" s="80">
        <f t="shared" si="14"/>
        <v>0</v>
      </c>
      <c r="J56" s="80">
        <f t="shared" si="14"/>
        <v>0</v>
      </c>
      <c r="K56" s="80">
        <f t="shared" si="14"/>
        <v>0</v>
      </c>
      <c r="L56" s="80">
        <f t="shared" si="14"/>
        <v>0</v>
      </c>
      <c r="M56" s="80">
        <f t="shared" si="14"/>
        <v>0</v>
      </c>
      <c r="N56" s="80">
        <f t="shared" si="14"/>
        <v>0</v>
      </c>
      <c r="O56" s="80">
        <f t="shared" si="14"/>
        <v>0</v>
      </c>
      <c r="P56" s="80">
        <f t="shared" si="14"/>
        <v>0</v>
      </c>
      <c r="Q56" s="80">
        <f t="shared" si="14"/>
        <v>0</v>
      </c>
      <c r="R56" s="80">
        <f t="shared" si="14"/>
        <v>0</v>
      </c>
      <c r="S56" s="80">
        <f t="shared" si="14"/>
        <v>0</v>
      </c>
      <c r="T56" s="80">
        <f t="shared" si="14"/>
        <v>0</v>
      </c>
      <c r="U56" s="80">
        <f t="shared" si="14"/>
        <v>0</v>
      </c>
      <c r="V56" s="80">
        <f t="shared" si="14"/>
        <v>0</v>
      </c>
      <c r="W56" s="80">
        <f t="shared" si="14"/>
        <v>0</v>
      </c>
      <c r="X56" s="43">
        <f>SUM(X53:X55)</f>
        <v>0</v>
      </c>
      <c r="Y56" s="105">
        <f t="shared" si="14"/>
        <v>0</v>
      </c>
    </row>
    <row r="57" spans="1:25" ht="15.75" thickBot="1" x14ac:dyDescent="0.3">
      <c r="A57" s="9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46"/>
      <c r="Y57" s="128"/>
    </row>
    <row r="58" spans="1:25" ht="16.5" thickBot="1" x14ac:dyDescent="0.3">
      <c r="A58" s="147" t="s">
        <v>107</v>
      </c>
      <c r="B58" s="148"/>
      <c r="C58" s="100">
        <f>C16+C34+C51+C56</f>
        <v>0</v>
      </c>
      <c r="D58" s="100">
        <f>D16+D34+D51+D56</f>
        <v>0</v>
      </c>
      <c r="E58" s="100">
        <f t="shared" ref="E58:W58" si="15">E16+E34+E51+E56</f>
        <v>0</v>
      </c>
      <c r="F58" s="100">
        <f>F16+F34+F51+F56</f>
        <v>0</v>
      </c>
      <c r="G58" s="100">
        <f>G16+G34+G51+G56</f>
        <v>0</v>
      </c>
      <c r="H58" s="100">
        <f t="shared" si="15"/>
        <v>5600</v>
      </c>
      <c r="I58" s="100">
        <f t="shared" si="15"/>
        <v>0</v>
      </c>
      <c r="J58" s="100">
        <f t="shared" si="15"/>
        <v>0</v>
      </c>
      <c r="K58" s="100">
        <f t="shared" si="15"/>
        <v>0</v>
      </c>
      <c r="L58" s="100">
        <f t="shared" si="15"/>
        <v>0</v>
      </c>
      <c r="M58" s="100">
        <f t="shared" si="15"/>
        <v>0</v>
      </c>
      <c r="N58" s="100">
        <f t="shared" si="15"/>
        <v>2540</v>
      </c>
      <c r="O58" s="100">
        <f t="shared" si="15"/>
        <v>0</v>
      </c>
      <c r="P58" s="100">
        <f t="shared" si="15"/>
        <v>0</v>
      </c>
      <c r="Q58" s="100">
        <f t="shared" si="15"/>
        <v>0</v>
      </c>
      <c r="R58" s="100">
        <f t="shared" si="15"/>
        <v>0</v>
      </c>
      <c r="S58" s="100">
        <f t="shared" si="15"/>
        <v>0</v>
      </c>
      <c r="T58" s="100">
        <f t="shared" si="15"/>
        <v>0</v>
      </c>
      <c r="U58" s="100">
        <f t="shared" si="15"/>
        <v>273</v>
      </c>
      <c r="V58" s="100">
        <f t="shared" si="15"/>
        <v>16357</v>
      </c>
      <c r="W58" s="100">
        <f t="shared" si="15"/>
        <v>0</v>
      </c>
      <c r="X58" s="48">
        <f>X16+X34+X51+X56</f>
        <v>0</v>
      </c>
      <c r="Y58" s="106">
        <f>Y16+Y34+Y51+Y56</f>
        <v>24770</v>
      </c>
    </row>
    <row r="59" spans="1:25" x14ac:dyDescent="0.25">
      <c r="A59" s="82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37"/>
      <c r="Y59" s="127"/>
    </row>
    <row r="60" spans="1:25" x14ac:dyDescent="0.25">
      <c r="A60" s="68" t="s">
        <v>73</v>
      </c>
      <c r="B60" s="69" t="s">
        <v>84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39">
        <v>0</v>
      </c>
      <c r="Y60" s="127">
        <f t="shared" ref="Y60:Y69" si="16">SUM(C60:X60)</f>
        <v>0</v>
      </c>
    </row>
    <row r="61" spans="1:25" x14ac:dyDescent="0.25">
      <c r="A61" s="68" t="s">
        <v>74</v>
      </c>
      <c r="B61" s="69" t="s">
        <v>85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39">
        <v>0</v>
      </c>
      <c r="Y61" s="127">
        <f t="shared" si="16"/>
        <v>0</v>
      </c>
    </row>
    <row r="62" spans="1:25" x14ac:dyDescent="0.25">
      <c r="A62" s="68" t="s">
        <v>75</v>
      </c>
      <c r="B62" s="69" t="s">
        <v>86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39">
        <v>0</v>
      </c>
      <c r="Y62" s="127">
        <f t="shared" si="16"/>
        <v>0</v>
      </c>
    </row>
    <row r="63" spans="1:25" x14ac:dyDescent="0.25">
      <c r="A63" s="68" t="s">
        <v>76</v>
      </c>
      <c r="B63" s="69" t="s">
        <v>87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39">
        <v>0</v>
      </c>
      <c r="Y63" s="127">
        <f t="shared" si="16"/>
        <v>0</v>
      </c>
    </row>
    <row r="64" spans="1:25" x14ac:dyDescent="0.25">
      <c r="A64" s="68" t="s">
        <v>77</v>
      </c>
      <c r="B64" s="69" t="s">
        <v>88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39">
        <v>0</v>
      </c>
      <c r="Y64" s="127">
        <f t="shared" si="16"/>
        <v>0</v>
      </c>
    </row>
    <row r="65" spans="1:25" x14ac:dyDescent="0.25">
      <c r="A65" s="68" t="s">
        <v>78</v>
      </c>
      <c r="B65" s="69" t="s">
        <v>91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39">
        <v>0</v>
      </c>
      <c r="Y65" s="127">
        <f t="shared" si="16"/>
        <v>0</v>
      </c>
    </row>
    <row r="66" spans="1:25" x14ac:dyDescent="0.25">
      <c r="A66" s="68" t="s">
        <v>79</v>
      </c>
      <c r="B66" s="69" t="s">
        <v>89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39">
        <v>0</v>
      </c>
      <c r="Y66" s="127">
        <f t="shared" si="16"/>
        <v>0</v>
      </c>
    </row>
    <row r="67" spans="1:25" x14ac:dyDescent="0.25">
      <c r="A67" s="68" t="s">
        <v>80</v>
      </c>
      <c r="B67" s="69" t="s">
        <v>90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39">
        <v>0</v>
      </c>
      <c r="Y67" s="127">
        <f t="shared" si="16"/>
        <v>0</v>
      </c>
    </row>
    <row r="68" spans="1:25" x14ac:dyDescent="0.25">
      <c r="A68" s="68" t="s">
        <v>81</v>
      </c>
      <c r="B68" s="69" t="s">
        <v>83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39">
        <v>0</v>
      </c>
      <c r="Y68" s="127">
        <f t="shared" si="16"/>
        <v>0</v>
      </c>
    </row>
    <row r="69" spans="1:25" ht="15.75" thickBot="1" x14ac:dyDescent="0.3">
      <c r="A69" s="72" t="s">
        <v>82</v>
      </c>
      <c r="B69" s="73" t="s">
        <v>108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39">
        <v>0</v>
      </c>
      <c r="Y69" s="127">
        <f t="shared" si="16"/>
        <v>0</v>
      </c>
    </row>
    <row r="70" spans="1:25" ht="15.75" thickBot="1" x14ac:dyDescent="0.3">
      <c r="A70" s="78" t="s">
        <v>92</v>
      </c>
      <c r="B70" s="79" t="s">
        <v>93</v>
      </c>
      <c r="C70" s="80">
        <f>SUM(C60:C69)</f>
        <v>0</v>
      </c>
      <c r="D70" s="80">
        <f>SUM(D60:D69)</f>
        <v>0</v>
      </c>
      <c r="E70" s="80">
        <f>SUM(E60:E69)</f>
        <v>0</v>
      </c>
      <c r="F70" s="80">
        <f>SUM(F60:F69)</f>
        <v>0</v>
      </c>
      <c r="G70" s="80">
        <f>SUM(G60:G69)</f>
        <v>0</v>
      </c>
      <c r="H70" s="80">
        <f t="shared" ref="H70:Y70" si="17">SUM(H60:H69)</f>
        <v>0</v>
      </c>
      <c r="I70" s="80">
        <f t="shared" si="17"/>
        <v>0</v>
      </c>
      <c r="J70" s="80">
        <f t="shared" si="17"/>
        <v>0</v>
      </c>
      <c r="K70" s="80">
        <f t="shared" si="17"/>
        <v>0</v>
      </c>
      <c r="L70" s="80">
        <f t="shared" si="17"/>
        <v>0</v>
      </c>
      <c r="M70" s="80">
        <f t="shared" si="17"/>
        <v>0</v>
      </c>
      <c r="N70" s="80">
        <f t="shared" si="17"/>
        <v>0</v>
      </c>
      <c r="O70" s="80">
        <f t="shared" si="17"/>
        <v>0</v>
      </c>
      <c r="P70" s="80">
        <f t="shared" si="17"/>
        <v>0</v>
      </c>
      <c r="Q70" s="80">
        <f t="shared" si="17"/>
        <v>0</v>
      </c>
      <c r="R70" s="80">
        <f t="shared" si="17"/>
        <v>0</v>
      </c>
      <c r="S70" s="80">
        <f t="shared" si="17"/>
        <v>0</v>
      </c>
      <c r="T70" s="80">
        <f t="shared" si="17"/>
        <v>0</v>
      </c>
      <c r="U70" s="80">
        <f t="shared" si="17"/>
        <v>0</v>
      </c>
      <c r="V70" s="80">
        <f t="shared" si="17"/>
        <v>0</v>
      </c>
      <c r="W70" s="80">
        <f t="shared" si="17"/>
        <v>0</v>
      </c>
      <c r="X70" s="43">
        <f t="shared" si="17"/>
        <v>0</v>
      </c>
      <c r="Y70" s="43">
        <f t="shared" si="17"/>
        <v>0</v>
      </c>
    </row>
    <row r="71" spans="1:25" ht="15.75" thickBot="1" x14ac:dyDescent="0.3">
      <c r="A71" s="96"/>
      <c r="B71" s="97"/>
      <c r="C71" s="98"/>
      <c r="D71" s="98"/>
      <c r="E71" s="98"/>
      <c r="F71" s="98"/>
      <c r="G71" s="98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9"/>
      <c r="Y71" s="128"/>
    </row>
    <row r="72" spans="1:25" ht="16.5" thickBot="1" x14ac:dyDescent="0.3">
      <c r="A72" s="147" t="s">
        <v>94</v>
      </c>
      <c r="B72" s="148"/>
      <c r="C72" s="100">
        <f>C58+C70</f>
        <v>0</v>
      </c>
      <c r="D72" s="100">
        <f>D58+D70</f>
        <v>0</v>
      </c>
      <c r="E72" s="100">
        <f>E58+E70</f>
        <v>0</v>
      </c>
      <c r="F72" s="100">
        <f>F58+F70</f>
        <v>0</v>
      </c>
      <c r="G72" s="100">
        <f>G58+G70</f>
        <v>0</v>
      </c>
      <c r="H72" s="100">
        <f t="shared" ref="H72:W72" si="18">H58+H70</f>
        <v>5600</v>
      </c>
      <c r="I72" s="100">
        <f t="shared" si="18"/>
        <v>0</v>
      </c>
      <c r="J72" s="100">
        <f t="shared" si="18"/>
        <v>0</v>
      </c>
      <c r="K72" s="100">
        <f t="shared" si="18"/>
        <v>0</v>
      </c>
      <c r="L72" s="100">
        <f t="shared" si="18"/>
        <v>0</v>
      </c>
      <c r="M72" s="100">
        <f t="shared" si="18"/>
        <v>0</v>
      </c>
      <c r="N72" s="100">
        <f t="shared" si="18"/>
        <v>2540</v>
      </c>
      <c r="O72" s="100">
        <f t="shared" si="18"/>
        <v>0</v>
      </c>
      <c r="P72" s="100">
        <f t="shared" si="18"/>
        <v>0</v>
      </c>
      <c r="Q72" s="100">
        <f t="shared" si="18"/>
        <v>0</v>
      </c>
      <c r="R72" s="100">
        <f t="shared" si="18"/>
        <v>0</v>
      </c>
      <c r="S72" s="100">
        <f t="shared" si="18"/>
        <v>0</v>
      </c>
      <c r="T72" s="100">
        <f t="shared" si="18"/>
        <v>0</v>
      </c>
      <c r="U72" s="100">
        <f t="shared" si="18"/>
        <v>273</v>
      </c>
      <c r="V72" s="100">
        <f t="shared" si="18"/>
        <v>16357</v>
      </c>
      <c r="W72" s="100">
        <f t="shared" si="18"/>
        <v>0</v>
      </c>
      <c r="X72" s="48">
        <f>X58+X70</f>
        <v>0</v>
      </c>
      <c r="Y72" s="106">
        <f>Y58+Y70</f>
        <v>24770</v>
      </c>
    </row>
    <row r="73" spans="1:25" x14ac:dyDescent="0.25">
      <c r="A73" s="132" t="s">
        <v>191</v>
      </c>
    </row>
  </sheetData>
  <mergeCells count="4">
    <mergeCell ref="A2:Y2"/>
    <mergeCell ref="A3:Y3"/>
    <mergeCell ref="A58:B58"/>
    <mergeCell ref="A72:B72"/>
  </mergeCells>
  <pageMargins left="0.7" right="0.7" top="0.75" bottom="0.75" header="0.3" footer="0.3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A70" sqref="A70"/>
    </sheetView>
  </sheetViews>
  <sheetFormatPr defaultRowHeight="15" x14ac:dyDescent="0.25"/>
  <cols>
    <col min="1" max="1" width="10.42578125" customWidth="1"/>
    <col min="2" max="2" width="47.42578125" customWidth="1"/>
    <col min="3" max="3" width="13.85546875" style="32" customWidth="1"/>
    <col min="4" max="4" width="13.28515625" style="32" customWidth="1"/>
    <col min="5" max="5" width="15.28515625" style="32" customWidth="1"/>
    <col min="6" max="6" width="13.28515625" style="32" customWidth="1"/>
    <col min="7" max="7" width="14.140625" style="32" customWidth="1"/>
  </cols>
  <sheetData>
    <row r="1" spans="1:9" x14ac:dyDescent="0.25">
      <c r="G1" s="33" t="s">
        <v>162</v>
      </c>
    </row>
    <row r="2" spans="1:9" x14ac:dyDescent="0.25">
      <c r="A2" s="162" t="s">
        <v>189</v>
      </c>
      <c r="B2" s="162"/>
      <c r="C2" s="162"/>
      <c r="D2" s="162"/>
      <c r="E2" s="162"/>
      <c r="F2" s="162"/>
      <c r="G2" s="162"/>
    </row>
    <row r="3" spans="1:9" x14ac:dyDescent="0.25">
      <c r="A3" s="162" t="s">
        <v>126</v>
      </c>
      <c r="B3" s="162"/>
      <c r="C3" s="162"/>
      <c r="D3" s="162"/>
      <c r="E3" s="162"/>
      <c r="F3" s="162"/>
      <c r="G3" s="162"/>
    </row>
    <row r="4" spans="1:9" ht="15.75" thickBot="1" x14ac:dyDescent="0.3">
      <c r="G4" s="34" t="s">
        <v>105</v>
      </c>
    </row>
    <row r="5" spans="1:9" ht="63" customHeight="1" thickBot="1" x14ac:dyDescent="0.3">
      <c r="A5" s="5" t="s">
        <v>2</v>
      </c>
      <c r="B5" s="6" t="s">
        <v>0</v>
      </c>
      <c r="C5" s="121" t="s">
        <v>129</v>
      </c>
      <c r="D5" s="122" t="s">
        <v>130</v>
      </c>
      <c r="E5" s="122" t="s">
        <v>131</v>
      </c>
      <c r="F5" s="123" t="s">
        <v>174</v>
      </c>
      <c r="G5" s="36" t="s">
        <v>1</v>
      </c>
    </row>
    <row r="6" spans="1:9" x14ac:dyDescent="0.25">
      <c r="A6" s="3" t="s">
        <v>3</v>
      </c>
      <c r="B6" s="4" t="s">
        <v>4</v>
      </c>
      <c r="C6" s="37">
        <v>0</v>
      </c>
      <c r="D6" s="37">
        <v>0</v>
      </c>
      <c r="E6" s="37">
        <v>0</v>
      </c>
      <c r="F6" s="37">
        <v>0</v>
      </c>
      <c r="G6" s="51">
        <f>SUM(C6:F6)</f>
        <v>0</v>
      </c>
    </row>
    <row r="7" spans="1:9" x14ac:dyDescent="0.25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5">
        <f t="shared" ref="G7:G66" si="0">SUM(C7:F7)</f>
        <v>0</v>
      </c>
    </row>
    <row r="8" spans="1:9" x14ac:dyDescent="0.25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5">
        <f t="shared" si="0"/>
        <v>0</v>
      </c>
    </row>
    <row r="9" spans="1:9" x14ac:dyDescent="0.25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5">
        <f t="shared" si="0"/>
        <v>0</v>
      </c>
    </row>
    <row r="10" spans="1:9" x14ac:dyDescent="0.25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5">
        <f t="shared" si="0"/>
        <v>0</v>
      </c>
    </row>
    <row r="11" spans="1:9" x14ac:dyDescent="0.25">
      <c r="A11" s="9" t="s">
        <v>13</v>
      </c>
      <c r="B11" s="10" t="s">
        <v>14</v>
      </c>
      <c r="C11" s="41">
        <v>0</v>
      </c>
      <c r="D11" s="39">
        <v>0</v>
      </c>
      <c r="E11" s="39">
        <v>0</v>
      </c>
      <c r="F11" s="39">
        <v>0</v>
      </c>
      <c r="G11" s="55">
        <f t="shared" si="0"/>
        <v>0</v>
      </c>
    </row>
    <row r="12" spans="1:9" x14ac:dyDescent="0.25">
      <c r="A12" s="68" t="s">
        <v>166</v>
      </c>
      <c r="B12" s="69" t="s">
        <v>167</v>
      </c>
      <c r="C12" s="41">
        <v>0</v>
      </c>
      <c r="D12" s="39">
        <v>0</v>
      </c>
      <c r="E12" s="39">
        <v>0</v>
      </c>
      <c r="F12" s="39">
        <v>0</v>
      </c>
      <c r="G12" s="55">
        <f>SUM(C12:F12)</f>
        <v>0</v>
      </c>
    </row>
    <row r="13" spans="1:9" x14ac:dyDescent="0.25">
      <c r="A13" s="68" t="s">
        <v>168</v>
      </c>
      <c r="B13" s="69" t="s">
        <v>172</v>
      </c>
      <c r="C13" s="41">
        <v>0</v>
      </c>
      <c r="D13" s="39">
        <v>0</v>
      </c>
      <c r="E13" s="39">
        <v>0</v>
      </c>
      <c r="F13" s="39">
        <v>0</v>
      </c>
      <c r="G13" s="55">
        <f>SUM(C13:F13)</f>
        <v>0</v>
      </c>
    </row>
    <row r="14" spans="1:9" x14ac:dyDescent="0.25">
      <c r="A14" s="68" t="s">
        <v>169</v>
      </c>
      <c r="B14" s="69" t="s">
        <v>173</v>
      </c>
      <c r="C14" s="41">
        <v>0</v>
      </c>
      <c r="D14" s="39">
        <v>0</v>
      </c>
      <c r="E14" s="39">
        <v>0</v>
      </c>
      <c r="F14" s="39">
        <v>0</v>
      </c>
      <c r="G14" s="55">
        <f>SUM(C14:F14)</f>
        <v>0</v>
      </c>
    </row>
    <row r="15" spans="1:9" ht="15.75" thickBot="1" x14ac:dyDescent="0.3">
      <c r="A15" s="72" t="s">
        <v>170</v>
      </c>
      <c r="B15" s="73" t="s">
        <v>171</v>
      </c>
      <c r="C15" s="41">
        <v>0</v>
      </c>
      <c r="D15" s="39">
        <v>0</v>
      </c>
      <c r="E15" s="39">
        <v>0</v>
      </c>
      <c r="F15" s="39">
        <v>0</v>
      </c>
      <c r="G15" s="55">
        <f>SUM(C15:F15)</f>
        <v>0</v>
      </c>
    </row>
    <row r="16" spans="1:9" ht="15.75" thickBot="1" x14ac:dyDescent="0.3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3">
        <f>SUM(F6:F11)</f>
        <v>0</v>
      </c>
      <c r="G16" s="105">
        <f>SUM(G6:G11)</f>
        <v>0</v>
      </c>
      <c r="I16" t="s">
        <v>112</v>
      </c>
    </row>
    <row r="17" spans="1:7" x14ac:dyDescent="0.25">
      <c r="A17" s="3"/>
      <c r="B17" s="4"/>
      <c r="C17" s="37"/>
      <c r="D17" s="37"/>
      <c r="E17" s="37"/>
      <c r="F17" s="124"/>
      <c r="G17" s="55"/>
    </row>
    <row r="18" spans="1:7" x14ac:dyDescent="0.25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39">
        <f>F19+F20+F21+F22</f>
        <v>0</v>
      </c>
      <c r="G18" s="55">
        <f>SUM(C18:F18)</f>
        <v>0</v>
      </c>
    </row>
    <row r="19" spans="1:7" x14ac:dyDescent="0.25">
      <c r="A19" s="16" t="s">
        <v>128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5">
        <f t="shared" si="0"/>
        <v>0</v>
      </c>
    </row>
    <row r="20" spans="1:7" x14ac:dyDescent="0.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5">
        <f t="shared" si="0"/>
        <v>0</v>
      </c>
    </row>
    <row r="21" spans="1:7" x14ac:dyDescent="0.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5">
        <f t="shared" si="0"/>
        <v>0</v>
      </c>
    </row>
    <row r="22" spans="1:7" x14ac:dyDescent="0.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5">
        <f t="shared" si="0"/>
        <v>0</v>
      </c>
    </row>
    <row r="23" spans="1:7" x14ac:dyDescent="0.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39">
        <f>F24</f>
        <v>0</v>
      </c>
      <c r="G23" s="55">
        <f t="shared" si="0"/>
        <v>0</v>
      </c>
    </row>
    <row r="24" spans="1:7" x14ac:dyDescent="0.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5">
        <f t="shared" si="0"/>
        <v>0</v>
      </c>
    </row>
    <row r="25" spans="1:7" x14ac:dyDescent="0.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39">
        <f>F26</f>
        <v>0</v>
      </c>
      <c r="G25" s="55">
        <f t="shared" si="0"/>
        <v>0</v>
      </c>
    </row>
    <row r="26" spans="1:7" x14ac:dyDescent="0.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5">
        <f t="shared" si="0"/>
        <v>0</v>
      </c>
    </row>
    <row r="27" spans="1:7" x14ac:dyDescent="0.25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39">
        <f>F28+F29+F30</f>
        <v>0</v>
      </c>
      <c r="G27" s="55">
        <f t="shared" si="0"/>
        <v>0</v>
      </c>
    </row>
    <row r="28" spans="1:7" x14ac:dyDescent="0.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5">
        <f t="shared" si="0"/>
        <v>0</v>
      </c>
    </row>
    <row r="29" spans="1:7" x14ac:dyDescent="0.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5">
        <f t="shared" si="0"/>
        <v>0</v>
      </c>
    </row>
    <row r="30" spans="1:7" ht="15.75" thickBot="1" x14ac:dyDescent="0.3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5">
        <f t="shared" si="0"/>
        <v>0</v>
      </c>
    </row>
    <row r="31" spans="1:7" ht="15.75" thickBot="1" x14ac:dyDescent="0.3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3">
        <f>F25+F23+F18+F27</f>
        <v>0</v>
      </c>
      <c r="G31" s="105">
        <f>G25+G23+G18+G27</f>
        <v>0</v>
      </c>
    </row>
    <row r="32" spans="1:7" x14ac:dyDescent="0.25">
      <c r="A32" s="3"/>
      <c r="B32" s="4"/>
      <c r="C32" s="37"/>
      <c r="D32" s="37"/>
      <c r="E32" s="37"/>
      <c r="F32" s="124"/>
      <c r="G32" s="55"/>
    </row>
    <row r="33" spans="1:7" x14ac:dyDescent="0.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5">
        <f t="shared" si="0"/>
        <v>0</v>
      </c>
    </row>
    <row r="34" spans="1:7" x14ac:dyDescent="0.25">
      <c r="A34" s="2" t="s">
        <v>31</v>
      </c>
      <c r="B34" s="1" t="s">
        <v>41</v>
      </c>
      <c r="C34" s="39">
        <v>0</v>
      </c>
      <c r="D34" s="39">
        <f>D35</f>
        <v>0</v>
      </c>
      <c r="E34" s="39">
        <v>500</v>
      </c>
      <c r="F34" s="39">
        <f>F35</f>
        <v>0</v>
      </c>
      <c r="G34" s="55">
        <f t="shared" si="0"/>
        <v>500</v>
      </c>
    </row>
    <row r="35" spans="1:7" x14ac:dyDescent="0.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55">
        <f t="shared" si="0"/>
        <v>0</v>
      </c>
    </row>
    <row r="36" spans="1:7" x14ac:dyDescent="0.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5">
        <f t="shared" si="0"/>
        <v>0</v>
      </c>
    </row>
    <row r="37" spans="1:7" x14ac:dyDescent="0.25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39">
        <f>F38+F39+F40</f>
        <v>0</v>
      </c>
      <c r="G37" s="55">
        <f t="shared" si="0"/>
        <v>0</v>
      </c>
    </row>
    <row r="38" spans="1:7" ht="29.25" customHeight="1" x14ac:dyDescent="0.25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5">
        <f t="shared" si="0"/>
        <v>0</v>
      </c>
    </row>
    <row r="39" spans="1:7" x14ac:dyDescent="0.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5">
        <f t="shared" si="0"/>
        <v>0</v>
      </c>
    </row>
    <row r="40" spans="1:7" x14ac:dyDescent="0.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5">
        <f t="shared" si="0"/>
        <v>0</v>
      </c>
    </row>
    <row r="41" spans="1:7" x14ac:dyDescent="0.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39">
        <f>F42</f>
        <v>0</v>
      </c>
      <c r="G41" s="55">
        <f t="shared" si="0"/>
        <v>0</v>
      </c>
    </row>
    <row r="42" spans="1:7" x14ac:dyDescent="0.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55">
        <f t="shared" si="0"/>
        <v>0</v>
      </c>
    </row>
    <row r="43" spans="1:7" x14ac:dyDescent="0.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55">
        <f t="shared" si="0"/>
        <v>0</v>
      </c>
    </row>
    <row r="44" spans="1:7" x14ac:dyDescent="0.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5">
        <f t="shared" si="0"/>
        <v>0</v>
      </c>
    </row>
    <row r="45" spans="1:7" x14ac:dyDescent="0.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5">
        <f t="shared" si="0"/>
        <v>0</v>
      </c>
    </row>
    <row r="46" spans="1:7" x14ac:dyDescent="0.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5">
        <f t="shared" si="0"/>
        <v>0</v>
      </c>
    </row>
    <row r="47" spans="1:7" ht="15.75" thickBot="1" x14ac:dyDescent="0.3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5">
        <f t="shared" si="0"/>
        <v>0</v>
      </c>
    </row>
    <row r="48" spans="1:7" ht="15.75" thickBot="1" x14ac:dyDescent="0.3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0</v>
      </c>
      <c r="E48" s="43">
        <f>E33+E34+E36+E37+E41+E43+E44+E45+E46+E47</f>
        <v>500</v>
      </c>
      <c r="F48" s="43">
        <f>F33+F34+F36+F37+F41+F43+F44+F45+F46+F47</f>
        <v>0</v>
      </c>
      <c r="G48" s="105">
        <f>G33+G34+G36+G37+G41+G43+G44+G45+G46+G47</f>
        <v>500</v>
      </c>
    </row>
    <row r="49" spans="1:7" x14ac:dyDescent="0.25">
      <c r="A49" s="3"/>
      <c r="B49" s="4"/>
      <c r="C49" s="37"/>
      <c r="D49" s="37"/>
      <c r="E49" s="37"/>
      <c r="F49" s="124"/>
      <c r="G49" s="55"/>
    </row>
    <row r="50" spans="1:7" x14ac:dyDescent="0.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5">
        <f t="shared" si="0"/>
        <v>0</v>
      </c>
    </row>
    <row r="51" spans="1:7" x14ac:dyDescent="0.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5">
        <f t="shared" si="0"/>
        <v>0</v>
      </c>
    </row>
    <row r="52" spans="1:7" ht="15.75" thickBot="1" x14ac:dyDescent="0.3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5">
        <f t="shared" si="0"/>
        <v>0</v>
      </c>
    </row>
    <row r="53" spans="1:7" ht="15.75" thickBot="1" x14ac:dyDescent="0.3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3">
        <f>SUM(F50:F52)</f>
        <v>0</v>
      </c>
      <c r="G53" s="105">
        <f>SUM(G50:G52)</f>
        <v>0</v>
      </c>
    </row>
    <row r="54" spans="1:7" ht="15.75" thickBot="1" x14ac:dyDescent="0.3">
      <c r="A54" s="13"/>
      <c r="B54" s="14"/>
      <c r="C54" s="46"/>
      <c r="D54" s="46"/>
      <c r="E54" s="46"/>
      <c r="F54" s="125"/>
      <c r="G54" s="55"/>
    </row>
    <row r="55" spans="1:7" ht="16.5" thickBot="1" x14ac:dyDescent="0.3">
      <c r="A55" s="163" t="s">
        <v>107</v>
      </c>
      <c r="B55" s="164"/>
      <c r="C55" s="48">
        <f>C16+C31+C48+C53</f>
        <v>0</v>
      </c>
      <c r="D55" s="48">
        <f>D16+D31+D48+D53</f>
        <v>0</v>
      </c>
      <c r="E55" s="48">
        <f>E16+E31+E48+E53</f>
        <v>500</v>
      </c>
      <c r="F55" s="48">
        <f>F16+F31+F48+F53</f>
        <v>0</v>
      </c>
      <c r="G55" s="106">
        <f>G16+G31+G48+G53</f>
        <v>500</v>
      </c>
    </row>
    <row r="56" spans="1:7" x14ac:dyDescent="0.25">
      <c r="A56" s="3"/>
      <c r="B56" s="4"/>
      <c r="C56" s="37"/>
      <c r="D56" s="37"/>
      <c r="E56" s="37"/>
      <c r="F56" s="124"/>
      <c r="G56" s="55"/>
    </row>
    <row r="57" spans="1:7" x14ac:dyDescent="0.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5">
        <f t="shared" si="0"/>
        <v>0</v>
      </c>
    </row>
    <row r="58" spans="1:7" x14ac:dyDescent="0.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5">
        <f t="shared" si="0"/>
        <v>0</v>
      </c>
    </row>
    <row r="59" spans="1:7" x14ac:dyDescent="0.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5">
        <f t="shared" si="0"/>
        <v>0</v>
      </c>
    </row>
    <row r="60" spans="1:7" x14ac:dyDescent="0.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5">
        <f t="shared" si="0"/>
        <v>0</v>
      </c>
    </row>
    <row r="61" spans="1:7" x14ac:dyDescent="0.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5">
        <f t="shared" si="0"/>
        <v>0</v>
      </c>
    </row>
    <row r="62" spans="1:7" x14ac:dyDescent="0.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55">
        <f t="shared" si="0"/>
        <v>0</v>
      </c>
    </row>
    <row r="63" spans="1:7" x14ac:dyDescent="0.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5">
        <f t="shared" si="0"/>
        <v>0</v>
      </c>
    </row>
    <row r="64" spans="1:7" x14ac:dyDescent="0.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5">
        <f t="shared" si="0"/>
        <v>0</v>
      </c>
    </row>
    <row r="65" spans="1:7" x14ac:dyDescent="0.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5">
        <f t="shared" si="0"/>
        <v>0</v>
      </c>
    </row>
    <row r="66" spans="1:7" ht="15.75" thickBot="1" x14ac:dyDescent="0.3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5">
        <f t="shared" si="0"/>
        <v>0</v>
      </c>
    </row>
    <row r="67" spans="1:7" ht="15.75" thickBot="1" x14ac:dyDescent="0.3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3">
        <f>SUM(F57:F66)</f>
        <v>0</v>
      </c>
      <c r="G67" s="105">
        <f>SUM(G57:G66)</f>
        <v>0</v>
      </c>
    </row>
    <row r="68" spans="1:7" ht="15.75" thickBot="1" x14ac:dyDescent="0.3">
      <c r="A68" s="13"/>
      <c r="B68" s="14"/>
      <c r="C68" s="46"/>
      <c r="D68" s="46"/>
      <c r="E68" s="46"/>
      <c r="F68" s="125"/>
      <c r="G68" s="55"/>
    </row>
    <row r="69" spans="1:7" ht="16.5" thickBot="1" x14ac:dyDescent="0.3">
      <c r="A69" s="163" t="s">
        <v>94</v>
      </c>
      <c r="B69" s="164"/>
      <c r="C69" s="48">
        <f>C55+C67</f>
        <v>0</v>
      </c>
      <c r="D69" s="48">
        <f>D55+D67</f>
        <v>0</v>
      </c>
      <c r="E69" s="48">
        <f>E55+E67</f>
        <v>500</v>
      </c>
      <c r="F69" s="48">
        <f>F55+F67</f>
        <v>0</v>
      </c>
      <c r="G69" s="106">
        <f>G55+G67</f>
        <v>500</v>
      </c>
    </row>
    <row r="70" spans="1:7" x14ac:dyDescent="0.25">
      <c r="A70" s="132" t="s">
        <v>191</v>
      </c>
    </row>
  </sheetData>
  <mergeCells count="4">
    <mergeCell ref="A2:G2"/>
    <mergeCell ref="A3:G3"/>
    <mergeCell ref="A55:B55"/>
    <mergeCell ref="A69:B6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</vt:i4>
      </vt:variant>
    </vt:vector>
  </HeadingPairs>
  <TitlesOfParts>
    <vt:vector size="18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5.2.sz.m.-műk.bev.önk.fel.</vt:lpstr>
      <vt:lpstr>5.2.1.sz.m.-műk.b.Önk.önk.v.</vt:lpstr>
      <vt:lpstr>5.2.2.sz.m.-műk.b.Hiv.önk.v.</vt:lpstr>
      <vt:lpstr>5.2.3.sz.m.-műk.b.Ovi önk.v.</vt:lpstr>
      <vt:lpstr>5.2.4.sz.m.-műk.b.M.Ház önk.v.</vt:lpstr>
      <vt:lpstr>5.3.sz.m.-műk.bev.államig.fel.</vt:lpstr>
      <vt:lpstr>Munka2</vt:lpstr>
      <vt:lpstr>Munka3</vt:lpstr>
      <vt:lpstr>'5.1.2.sz.m.-műk.b.Hiv.köt.f'!Nyomtatási_terület</vt:lpstr>
      <vt:lpstr>'5.1.sz.m.-műk.bev.köt.fel.'!Nyomtatási_terület</vt:lpstr>
      <vt:lpstr>'5.2.2.sz.m.-műk.b.Hiv.önk.v.'!Nyomtatási_terület</vt:lpstr>
      <vt:lpstr>'5.2.sz.m.-műk.bev.önk.fel.'!Nyomtatási_terület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2014-02-24T15:56:41Z</cp:lastPrinted>
  <dcterms:created xsi:type="dcterms:W3CDTF">2014-02-09T08:54:17Z</dcterms:created>
  <dcterms:modified xsi:type="dcterms:W3CDTF">2017-12-15T18:13:37Z</dcterms:modified>
</cp:coreProperties>
</file>