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/>
  </bookViews>
  <sheets>
    <sheet name="7.sz.m.-műk.-felh.kiad." sheetId="4" r:id="rId1"/>
    <sheet name="7.1-7.8. sz.mellékletek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88" i="2" l="1"/>
  <c r="G88" i="2"/>
  <c r="E88" i="2"/>
  <c r="C88" i="2"/>
  <c r="J87" i="2"/>
  <c r="J88" i="2" s="1"/>
  <c r="F87" i="2"/>
  <c r="F88" i="2" s="1"/>
  <c r="J86" i="2"/>
  <c r="F86" i="2"/>
  <c r="C78" i="2"/>
  <c r="I68" i="2"/>
  <c r="H68" i="2"/>
  <c r="E68" i="2"/>
  <c r="D68" i="2"/>
  <c r="C68" i="2"/>
  <c r="J67" i="2"/>
  <c r="F67" i="2"/>
  <c r="J66" i="2"/>
  <c r="F66" i="2"/>
  <c r="J65" i="2"/>
  <c r="F65" i="2"/>
  <c r="J64" i="2"/>
  <c r="F64" i="2"/>
  <c r="G63" i="2"/>
  <c r="G68" i="2" s="1"/>
  <c r="F63" i="2"/>
  <c r="F68" i="2" s="1"/>
  <c r="I19" i="2"/>
  <c r="H19" i="2"/>
  <c r="G19" i="2"/>
  <c r="J19" i="2" s="1"/>
  <c r="E19" i="2"/>
  <c r="D19" i="2"/>
  <c r="C19" i="2"/>
  <c r="F19" i="2" s="1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J6" i="2"/>
  <c r="F6" i="2"/>
  <c r="K38" i="4"/>
  <c r="K36" i="4"/>
  <c r="J36" i="4"/>
  <c r="J38" i="4" s="1"/>
  <c r="I36" i="4"/>
  <c r="I38" i="4" s="1"/>
  <c r="H36" i="4"/>
  <c r="L36" i="4" s="1"/>
  <c r="F36" i="4"/>
  <c r="F38" i="4" s="1"/>
  <c r="E36" i="4"/>
  <c r="E38" i="4" s="1"/>
  <c r="D36" i="4"/>
  <c r="D38" i="4" s="1"/>
  <c r="C36" i="4"/>
  <c r="G36" i="4" s="1"/>
  <c r="L35" i="4"/>
  <c r="G35" i="4"/>
  <c r="L34" i="4"/>
  <c r="G34" i="4"/>
  <c r="L33" i="4"/>
  <c r="G33" i="4"/>
  <c r="L32" i="4"/>
  <c r="G32" i="4"/>
  <c r="L31" i="4"/>
  <c r="G31" i="4"/>
  <c r="L30" i="4"/>
  <c r="G30" i="4"/>
  <c r="L29" i="4"/>
  <c r="G29" i="4"/>
  <c r="K27" i="4"/>
  <c r="J27" i="4"/>
  <c r="I27" i="4"/>
  <c r="F27" i="4"/>
  <c r="E27" i="4"/>
  <c r="D27" i="4"/>
  <c r="H26" i="4"/>
  <c r="L26" i="4" s="1"/>
  <c r="G26" i="4"/>
  <c r="H25" i="4"/>
  <c r="L25" i="4" s="1"/>
  <c r="G25" i="4"/>
  <c r="L24" i="4"/>
  <c r="H24" i="4"/>
  <c r="H27" i="4" s="1"/>
  <c r="L27" i="4" s="1"/>
  <c r="C24" i="4"/>
  <c r="C27" i="4" s="1"/>
  <c r="I22" i="4"/>
  <c r="E22" i="4"/>
  <c r="E40" i="4" s="1"/>
  <c r="K20" i="4"/>
  <c r="J20" i="4"/>
  <c r="J22" i="4" s="1"/>
  <c r="J40" i="4" s="1"/>
  <c r="I20" i="4"/>
  <c r="F20" i="4"/>
  <c r="F22" i="4" s="1"/>
  <c r="F40" i="4" s="1"/>
  <c r="E20" i="4"/>
  <c r="D20" i="4"/>
  <c r="D22" i="4" s="1"/>
  <c r="D40" i="4" s="1"/>
  <c r="C20" i="4"/>
  <c r="C22" i="4" s="1"/>
  <c r="L19" i="4"/>
  <c r="G19" i="4"/>
  <c r="L18" i="4"/>
  <c r="G18" i="4"/>
  <c r="L17" i="4"/>
  <c r="H17" i="4"/>
  <c r="H20" i="4" s="1"/>
  <c r="G17" i="4"/>
  <c r="L16" i="4"/>
  <c r="G16" i="4"/>
  <c r="L15" i="4"/>
  <c r="G15" i="4"/>
  <c r="L14" i="4"/>
  <c r="G14" i="4"/>
  <c r="L13" i="4"/>
  <c r="G13" i="4"/>
  <c r="J11" i="4"/>
  <c r="I11" i="4"/>
  <c r="F11" i="4"/>
  <c r="E11" i="4"/>
  <c r="D11" i="4"/>
  <c r="C11" i="4"/>
  <c r="G11" i="4" s="1"/>
  <c r="H10" i="4"/>
  <c r="L10" i="4" s="1"/>
  <c r="G10" i="4"/>
  <c r="L9" i="4"/>
  <c r="H9" i="4"/>
  <c r="G9" i="4"/>
  <c r="L8" i="4"/>
  <c r="K8" i="4"/>
  <c r="K11" i="4" s="1"/>
  <c r="H8" i="4"/>
  <c r="G8" i="4"/>
  <c r="L7" i="4"/>
  <c r="H7" i="4"/>
  <c r="G7" i="4"/>
  <c r="H6" i="4"/>
  <c r="L6" i="4" s="1"/>
  <c r="G6" i="4"/>
  <c r="J63" i="2" l="1"/>
  <c r="J68" i="2" s="1"/>
  <c r="L20" i="4"/>
  <c r="K22" i="4"/>
  <c r="K40" i="4" s="1"/>
  <c r="G27" i="4"/>
  <c r="C38" i="4"/>
  <c r="G38" i="4" s="1"/>
  <c r="G22" i="4"/>
  <c r="I40" i="4"/>
  <c r="H11" i="4"/>
  <c r="L11" i="4" s="1"/>
  <c r="G20" i="4"/>
  <c r="G24" i="4"/>
  <c r="H38" i="4"/>
  <c r="L38" i="4" s="1"/>
  <c r="C40" i="4" l="1"/>
  <c r="G40" i="4" s="1"/>
  <c r="H22" i="4"/>
  <c r="H40" i="4" l="1"/>
  <c r="L40" i="4" s="1"/>
  <c r="L22" i="4"/>
  <c r="F46" i="2" l="1"/>
  <c r="F98" i="2" l="1"/>
  <c r="E98" i="2"/>
  <c r="C98" i="2"/>
  <c r="C44" i="2" l="1"/>
  <c r="C46" i="2" s="1"/>
  <c r="F55" i="2"/>
  <c r="E55" i="2"/>
  <c r="E46" i="2"/>
</calcChain>
</file>

<file path=xl/sharedStrings.xml><?xml version="1.0" encoding="utf-8"?>
<sst xmlns="http://schemas.openxmlformats.org/spreadsheetml/2006/main" count="241" uniqueCount="132">
  <si>
    <t>Megnevezés</t>
  </si>
  <si>
    <t>Intézmények</t>
  </si>
  <si>
    <t>Polgármesteri Hivatal</t>
  </si>
  <si>
    <t>Önkormányzat</t>
  </si>
  <si>
    <t>Összesen</t>
  </si>
  <si>
    <t>Rovat- kód</t>
  </si>
  <si>
    <t>e Forint</t>
  </si>
  <si>
    <t>Önkormány-zat</t>
  </si>
  <si>
    <t>Összesen:</t>
  </si>
  <si>
    <t>7. sz.melléklet</t>
  </si>
  <si>
    <t>7.1.sz.melléklet</t>
  </si>
  <si>
    <t>K4  Ellátottak pénzbeli juttatásai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</si>
  <si>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</si>
  <si>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</si>
  <si>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</si>
  <si>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</si>
  <si>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</si>
  <si>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</si>
  <si>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</si>
  <si>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</si>
  <si>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</si>
  <si>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</si>
  <si>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</si>
  <si>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</si>
  <si>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</si>
  <si>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</si>
  <si>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</si>
  <si>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</si>
  <si>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</si>
  <si>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</si>
  <si>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</si>
  <si>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</si>
  <si>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</si>
  <si>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</si>
  <si>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</si>
  <si>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</si>
  <si>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</si>
  <si>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</si>
  <si>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</si>
  <si>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</si>
  <si>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</si>
  <si>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</si>
  <si>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</si>
  <si>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</si>
  <si>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</si>
  <si>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</si>
  <si>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</si>
  <si>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</si>
  <si>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</si>
  <si>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</si>
  <si>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</si>
  <si>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</si>
  <si>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</si>
  <si>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</si>
  <si>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</si>
  <si>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</si>
  <si>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</si>
  <si>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</si>
  <si>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</si>
  <si>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</si>
  <si>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</si>
  <si>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Helyi megállapítású közgyógy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</si>
  <si>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</si>
  <si>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</si>
  <si>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</si>
  <si>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</si>
  <si>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</si>
  <si>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</si>
  <si>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K48122</t>
  </si>
  <si>
    <t>K48132</t>
  </si>
  <si>
    <t>K48123</t>
  </si>
  <si>
    <t>K48143</t>
  </si>
  <si>
    <t>Rendszeres szociális segély pénzbeli</t>
  </si>
  <si>
    <t>Átmeneti segély pénzbeli</t>
  </si>
  <si>
    <t>Átmeneti segély természetbeni</t>
  </si>
  <si>
    <t>Temetési segély</t>
  </si>
  <si>
    <t>Köztemetés</t>
  </si>
  <si>
    <t>K45127</t>
  </si>
  <si>
    <t>K504  Működési célú visszatérítendő támogatáok, kölcsönök nyújtása áth.belülre</t>
  </si>
  <si>
    <t>7.2.sz.melléklet</t>
  </si>
  <si>
    <t>7.3.sz.melléklet</t>
  </si>
  <si>
    <t>K505  Működési célú visszatérítendő támogatások, kölcsönök törlesztése áht.belülre</t>
  </si>
  <si>
    <t>7.4.sz.melléklet</t>
  </si>
  <si>
    <t>K506  Egyéb működési célú támogatások áht.belülre</t>
  </si>
  <si>
    <t xml:space="preserve">Német Nemzetiségi Önkormányzat </t>
  </si>
  <si>
    <t>7.5.sz.melléklet</t>
  </si>
  <si>
    <t>K508  Működési célú visszatérítendő támogatáok, kölcsönök nyújtása áth.belülre</t>
  </si>
  <si>
    <t>7.6.sz.melléklet</t>
  </si>
  <si>
    <t>K511  Egyéb működési célú támogatások áht.kÍvülre</t>
  </si>
  <si>
    <t>7.7.sz.melléklet</t>
  </si>
  <si>
    <t>K512  Tartalékok</t>
  </si>
  <si>
    <t>K50618</t>
  </si>
  <si>
    <t>K511141</t>
  </si>
  <si>
    <t>K511123</t>
  </si>
  <si>
    <t>K51115</t>
  </si>
  <si>
    <t>Civil szervezetek támogatása</t>
  </si>
  <si>
    <t>Egyházi támogatás</t>
  </si>
  <si>
    <t>Orvosi ügyelet, ifjúság eü., orvosok</t>
  </si>
  <si>
    <t>K51211</t>
  </si>
  <si>
    <t>K51219</t>
  </si>
  <si>
    <t>Általános tartalék</t>
  </si>
  <si>
    <t>K5111142</t>
  </si>
  <si>
    <t>Közútlezelő Nonprofit Kft.</t>
  </si>
  <si>
    <t>K50616</t>
  </si>
  <si>
    <t>Összeg</t>
  </si>
  <si>
    <t>Polgárőrség</t>
  </si>
  <si>
    <t>Tűzoltó Egyesület</t>
  </si>
  <si>
    <t>Pályázati alap</t>
  </si>
  <si>
    <t>Várjáték</t>
  </si>
  <si>
    <t>Tagdíjak, rendőrautó, logopédia</t>
  </si>
  <si>
    <t>Óvoda</t>
  </si>
  <si>
    <t>Műv.Ház</t>
  </si>
  <si>
    <t>K42129</t>
  </si>
  <si>
    <t>K441113</t>
  </si>
  <si>
    <t>Mozgáskor.közlekedési támogatása</t>
  </si>
  <si>
    <t>K8 Egyéb felhalmozási kiadások</t>
  </si>
  <si>
    <t>K84</t>
  </si>
  <si>
    <t>K88</t>
  </si>
  <si>
    <t>NNÖ felhalmozási c. pe.átadás</t>
  </si>
  <si>
    <t>Egyház felhalmozási c.pe.átadás</t>
  </si>
  <si>
    <t>Ürömi öregek napközi otthona (ÖNO)</t>
  </si>
  <si>
    <t>Pilisborosjenő Község Önkormányzatának 2017. évi működési és felhalmozási kiadások előirányzatai</t>
  </si>
  <si>
    <t>7.8.sz.melléklet</t>
  </si>
  <si>
    <t>Zárolt kiadási előirányzat (településfejlesztés)</t>
  </si>
  <si>
    <t>Általános iskola működési támogatás</t>
  </si>
  <si>
    <t>Pilisborosjenő, 2017. március 2.</t>
  </si>
  <si>
    <t>2017. évi eredeti előirányzat</t>
  </si>
  <si>
    <t>2017. évi módosított előirányzat</t>
  </si>
  <si>
    <t>Külön támogatás</t>
  </si>
  <si>
    <t>Általános tartalék (Polgármesteri keret)</t>
  </si>
  <si>
    <t>Pilisborosjenő, 2017. november 16.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</si>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</sst>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1" fillId="0" borderId="18" xfId="0" applyNumberFormat="1" applyFont="1" applyBorder="1"/>
    <xf numFmtId="3" fontId="0" fillId="0" borderId="16" xfId="0" applyNumberForma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3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4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17" xfId="0" applyNumberFormat="1" applyFont="1" applyBorder="1"/>
    <xf numFmtId="3" fontId="1" fillId="0" borderId="25" xfId="0" applyNumberFormat="1" applyFont="1" applyBorder="1"/>
    <xf numFmtId="3" fontId="0" fillId="0" borderId="23" xfId="0" applyNumberFormat="1" applyBorder="1"/>
    <xf numFmtId="3" fontId="0" fillId="0" borderId="4" xfId="0" applyNumberFormat="1" applyBorder="1"/>
    <xf numFmtId="3" fontId="0" fillId="0" borderId="25" xfId="0" applyNumberFormat="1" applyBorder="1"/>
    <xf numFmtId="3" fontId="0" fillId="0" borderId="8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3" fontId="1" fillId="0" borderId="22" xfId="0" applyNumberFormat="1" applyFont="1" applyBorder="1" applyAlignment="1">
      <alignment horizontal="center"/>
    </xf>
    <xf numFmtId="3" fontId="0" fillId="0" borderId="24" xfId="0" applyNumberFormat="1" applyBorder="1"/>
    <xf numFmtId="0" fontId="0" fillId="0" borderId="9" xfId="0" applyFill="1" applyBorder="1"/>
    <xf numFmtId="0" fontId="0" fillId="0" borderId="0" xfId="0" applyFill="1" applyBorder="1"/>
    <xf numFmtId="0" fontId="5" fillId="0" borderId="4" xfId="0" applyFont="1" applyFill="1" applyBorder="1"/>
    <xf numFmtId="0" fontId="0" fillId="0" borderId="31" xfId="0" applyFill="1" applyBorder="1"/>
    <xf numFmtId="0" fontId="0" fillId="0" borderId="0" xfId="0" applyBorder="1"/>
    <xf numFmtId="3" fontId="0" fillId="0" borderId="8" xfId="0" applyNumberFormat="1" applyBorder="1"/>
    <xf numFmtId="3" fontId="0" fillId="0" borderId="20" xfId="0" applyNumberFormat="1" applyBorder="1"/>
    <xf numFmtId="0" fontId="0" fillId="0" borderId="32" xfId="0" applyBorder="1"/>
    <xf numFmtId="0" fontId="0" fillId="0" borderId="2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 vertical="center" wrapText="1"/>
    </xf>
    <xf numFmtId="0" fontId="7" fillId="0" borderId="9" xfId="0" applyFont="1" applyFill="1" applyBorder="1"/>
    <xf numFmtId="3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0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3" zoomScaleNormal="100" workbookViewId="0">
      <selection activeCell="H14" sqref="H14"/>
    </sheetView>
  </sheetViews>
  <sheetFormatPr defaultRowHeight="15" x14ac:dyDescent="0.25"/>
  <cols>
    <col min="1" max="1" width="11" customWidth="1"/>
    <col min="2" max="2" width="48.5703125" customWidth="1"/>
    <col min="3" max="4" width="15.85546875" style="17" customWidth="1"/>
    <col min="5" max="5" width="13.42578125" style="17" customWidth="1"/>
    <col min="6" max="6" width="13" style="17" customWidth="1"/>
    <col min="7" max="7" width="13.7109375" style="60" customWidth="1"/>
    <col min="8" max="9" width="15.85546875" style="17" customWidth="1"/>
    <col min="10" max="10" width="13.42578125" style="17" customWidth="1"/>
    <col min="11" max="11" width="13" style="17" customWidth="1"/>
    <col min="12" max="12" width="13.7109375" style="60" customWidth="1"/>
  </cols>
  <sheetData>
    <row r="1" spans="1:12" x14ac:dyDescent="0.25">
      <c r="G1" s="18"/>
      <c r="L1" s="18" t="s">
        <v>9</v>
      </c>
    </row>
    <row r="2" spans="1:12" ht="15.75" x14ac:dyDescent="0.25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5" thickBo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8" t="s">
        <v>6</v>
      </c>
    </row>
    <row r="4" spans="1:12" ht="15.75" thickBot="1" x14ac:dyDescent="0.3">
      <c r="A4" s="78" t="s">
        <v>5</v>
      </c>
      <c r="B4" s="80" t="s">
        <v>0</v>
      </c>
      <c r="C4" s="82" t="s">
        <v>126</v>
      </c>
      <c r="D4" s="83"/>
      <c r="E4" s="83"/>
      <c r="F4" s="83"/>
      <c r="G4" s="84"/>
      <c r="H4" s="82" t="s">
        <v>127</v>
      </c>
      <c r="I4" s="83"/>
      <c r="J4" s="83"/>
      <c r="K4" s="83"/>
      <c r="L4" s="84"/>
    </row>
    <row r="5" spans="1:12" ht="33" customHeight="1" thickBot="1" x14ac:dyDescent="0.3">
      <c r="A5" s="79"/>
      <c r="B5" s="81"/>
      <c r="C5" s="74" t="s">
        <v>3</v>
      </c>
      <c r="D5" s="27" t="s">
        <v>2</v>
      </c>
      <c r="E5" s="27" t="s">
        <v>110</v>
      </c>
      <c r="F5" s="27" t="s">
        <v>111</v>
      </c>
      <c r="G5" s="28" t="s">
        <v>4</v>
      </c>
      <c r="H5" s="27" t="s">
        <v>3</v>
      </c>
      <c r="I5" s="27" t="s">
        <v>2</v>
      </c>
      <c r="J5" s="27" t="s">
        <v>110</v>
      </c>
      <c r="K5" s="27" t="s">
        <v>111</v>
      </c>
      <c r="L5" s="28" t="s">
        <v>4</v>
      </c>
    </row>
    <row r="6" spans="1:12" x14ac:dyDescent="0.25">
      <c r="A6" s="11" t="s">
        <v>12</v>
      </c>
      <c r="B6" s="12" t="s">
        <v>26</v>
      </c>
      <c r="C6" s="21">
        <v>44073</v>
      </c>
      <c r="D6" s="21">
        <v>50375</v>
      </c>
      <c r="E6" s="21">
        <v>73585</v>
      </c>
      <c r="F6" s="21">
        <v>7958</v>
      </c>
      <c r="G6" s="22">
        <f t="shared" ref="G6:G11" si="0">C6+E6+F6+D6</f>
        <v>175991</v>
      </c>
      <c r="H6" s="21">
        <f>44162+3210</f>
        <v>47372</v>
      </c>
      <c r="I6" s="21">
        <v>52776</v>
      </c>
      <c r="J6" s="21">
        <v>77550</v>
      </c>
      <c r="K6" s="21">
        <v>10005</v>
      </c>
      <c r="L6" s="22">
        <f t="shared" ref="L6:L11" si="1">H6+J6+K6+I6</f>
        <v>187703</v>
      </c>
    </row>
    <row r="7" spans="1:12" x14ac:dyDescent="0.25">
      <c r="A7" s="2" t="s">
        <v>13</v>
      </c>
      <c r="B7" s="1" t="s">
        <v>27</v>
      </c>
      <c r="C7" s="39">
        <v>9373</v>
      </c>
      <c r="D7" s="39">
        <v>11423</v>
      </c>
      <c r="E7" s="39">
        <v>16631</v>
      </c>
      <c r="F7" s="39">
        <v>1792</v>
      </c>
      <c r="G7" s="30">
        <f t="shared" si="0"/>
        <v>39219</v>
      </c>
      <c r="H7" s="39">
        <f>9386+380</f>
        <v>9766</v>
      </c>
      <c r="I7" s="39">
        <v>11848</v>
      </c>
      <c r="J7" s="39">
        <v>17589</v>
      </c>
      <c r="K7" s="39">
        <v>2162</v>
      </c>
      <c r="L7" s="30">
        <f t="shared" si="1"/>
        <v>41365</v>
      </c>
    </row>
    <row r="8" spans="1:12" x14ac:dyDescent="0.25">
      <c r="A8" s="2" t="s">
        <v>14</v>
      </c>
      <c r="B8" s="1" t="s">
        <v>28</v>
      </c>
      <c r="C8" s="39">
        <v>105072</v>
      </c>
      <c r="D8" s="39">
        <v>12464</v>
      </c>
      <c r="E8" s="39">
        <v>25303</v>
      </c>
      <c r="F8" s="39">
        <v>8061</v>
      </c>
      <c r="G8" s="30">
        <f t="shared" si="0"/>
        <v>150900</v>
      </c>
      <c r="H8" s="39">
        <f>116396-5200-200+2992+1599+624</f>
        <v>116211</v>
      </c>
      <c r="I8" s="39">
        <v>13952</v>
      </c>
      <c r="J8" s="39">
        <v>25943</v>
      </c>
      <c r="K8" s="39">
        <f>6698+340</f>
        <v>7038</v>
      </c>
      <c r="L8" s="30">
        <f t="shared" si="1"/>
        <v>163144</v>
      </c>
    </row>
    <row r="9" spans="1:12" x14ac:dyDescent="0.25">
      <c r="A9" s="2" t="s">
        <v>15</v>
      </c>
      <c r="B9" s="1" t="s">
        <v>29</v>
      </c>
      <c r="C9" s="39">
        <v>13185</v>
      </c>
      <c r="D9" s="39">
        <v>0</v>
      </c>
      <c r="E9" s="39">
        <v>8150</v>
      </c>
      <c r="F9" s="39">
        <v>0</v>
      </c>
      <c r="G9" s="30">
        <f t="shared" si="0"/>
        <v>21335</v>
      </c>
      <c r="H9" s="39">
        <f>13185+640</f>
        <v>13825</v>
      </c>
      <c r="I9" s="39">
        <v>0</v>
      </c>
      <c r="J9" s="39">
        <v>8150</v>
      </c>
      <c r="K9" s="39">
        <v>0</v>
      </c>
      <c r="L9" s="30">
        <f t="shared" si="1"/>
        <v>21975</v>
      </c>
    </row>
    <row r="10" spans="1:12" ht="15.75" thickBot="1" x14ac:dyDescent="0.3">
      <c r="A10" s="2" t="s">
        <v>16</v>
      </c>
      <c r="B10" s="1" t="s">
        <v>30</v>
      </c>
      <c r="C10" s="39">
        <v>230352</v>
      </c>
      <c r="D10" s="39">
        <v>0</v>
      </c>
      <c r="E10" s="39">
        <v>0</v>
      </c>
      <c r="F10" s="39">
        <v>0</v>
      </c>
      <c r="G10" s="30">
        <f t="shared" si="0"/>
        <v>230352</v>
      </c>
      <c r="H10" s="39">
        <f>166149-250-9839+78645+850+1000</f>
        <v>236555</v>
      </c>
      <c r="I10" s="39">
        <v>0</v>
      </c>
      <c r="J10" s="39">
        <v>0</v>
      </c>
      <c r="K10" s="39">
        <v>0</v>
      </c>
      <c r="L10" s="30">
        <f t="shared" si="1"/>
        <v>236555</v>
      </c>
    </row>
    <row r="11" spans="1:12" ht="15.75" thickBot="1" x14ac:dyDescent="0.3">
      <c r="A11" s="34" t="s">
        <v>24</v>
      </c>
      <c r="B11" s="8" t="s">
        <v>31</v>
      </c>
      <c r="C11" s="31">
        <f>SUM(C6:C10)</f>
        <v>402055</v>
      </c>
      <c r="D11" s="31">
        <f>SUM(D6:D10)</f>
        <v>74262</v>
      </c>
      <c r="E11" s="31">
        <f>SUM(E6:E10)</f>
        <v>123669</v>
      </c>
      <c r="F11" s="31">
        <f>SUM(F6:F10)</f>
        <v>17811</v>
      </c>
      <c r="G11" s="32">
        <f t="shared" si="0"/>
        <v>617797</v>
      </c>
      <c r="H11" s="31">
        <f>SUM(H6:H10)</f>
        <v>423729</v>
      </c>
      <c r="I11" s="31">
        <f>SUM(I6:I10)</f>
        <v>78576</v>
      </c>
      <c r="J11" s="31">
        <f>SUM(J6:J10)</f>
        <v>129232</v>
      </c>
      <c r="K11" s="31">
        <f>SUM(K6:K10)</f>
        <v>19205</v>
      </c>
      <c r="L11" s="32">
        <f t="shared" si="1"/>
        <v>650742</v>
      </c>
    </row>
    <row r="12" spans="1:12" x14ac:dyDescent="0.25">
      <c r="A12" s="3"/>
      <c r="B12" s="4"/>
      <c r="C12" s="56"/>
      <c r="D12" s="56"/>
      <c r="E12" s="56"/>
      <c r="F12" s="56"/>
      <c r="G12" s="54"/>
      <c r="H12" s="56"/>
      <c r="I12" s="56"/>
      <c r="J12" s="56"/>
      <c r="K12" s="56"/>
      <c r="L12" s="54"/>
    </row>
    <row r="13" spans="1:12" x14ac:dyDescent="0.25">
      <c r="A13" s="2" t="s">
        <v>17</v>
      </c>
      <c r="B13" s="1" t="s">
        <v>35</v>
      </c>
      <c r="C13" s="39">
        <v>0</v>
      </c>
      <c r="D13" s="39">
        <v>0</v>
      </c>
      <c r="E13" s="39">
        <v>0</v>
      </c>
      <c r="F13" s="39">
        <v>0</v>
      </c>
      <c r="G13" s="54">
        <f t="shared" ref="G13:G19" si="2">C13+E13+F13</f>
        <v>0</v>
      </c>
      <c r="H13" s="39">
        <v>0</v>
      </c>
      <c r="I13" s="39">
        <v>0</v>
      </c>
      <c r="J13" s="39">
        <v>0</v>
      </c>
      <c r="K13" s="39">
        <v>0</v>
      </c>
      <c r="L13" s="54">
        <f t="shared" ref="L13:L19" si="3">H13+J13+K13</f>
        <v>0</v>
      </c>
    </row>
    <row r="14" spans="1:12" x14ac:dyDescent="0.25">
      <c r="A14" s="2" t="s">
        <v>18</v>
      </c>
      <c r="B14" s="1" t="s">
        <v>36</v>
      </c>
      <c r="C14" s="39">
        <v>0</v>
      </c>
      <c r="D14" s="39">
        <v>0</v>
      </c>
      <c r="E14" s="39">
        <v>0</v>
      </c>
      <c r="F14" s="39">
        <v>0</v>
      </c>
      <c r="G14" s="54">
        <f t="shared" si="2"/>
        <v>0</v>
      </c>
      <c r="H14" s="39">
        <v>245000</v>
      </c>
      <c r="I14" s="39">
        <v>0</v>
      </c>
      <c r="J14" s="39">
        <v>0</v>
      </c>
      <c r="K14" s="39">
        <v>0</v>
      </c>
      <c r="L14" s="54">
        <f t="shared" si="3"/>
        <v>245000</v>
      </c>
    </row>
    <row r="15" spans="1:12" x14ac:dyDescent="0.25">
      <c r="A15" s="2" t="s">
        <v>19</v>
      </c>
      <c r="B15" s="1" t="s">
        <v>37</v>
      </c>
      <c r="C15" s="39">
        <v>0</v>
      </c>
      <c r="D15" s="39">
        <v>0</v>
      </c>
      <c r="E15" s="39">
        <v>0</v>
      </c>
      <c r="F15" s="39">
        <v>0</v>
      </c>
      <c r="G15" s="54">
        <f t="shared" si="2"/>
        <v>0</v>
      </c>
      <c r="H15" s="39">
        <v>0</v>
      </c>
      <c r="I15" s="39">
        <v>0</v>
      </c>
      <c r="J15" s="39">
        <v>0</v>
      </c>
      <c r="K15" s="39">
        <v>0</v>
      </c>
      <c r="L15" s="54">
        <f t="shared" si="3"/>
        <v>0</v>
      </c>
    </row>
    <row r="16" spans="1:12" x14ac:dyDescent="0.25">
      <c r="A16" s="2" t="s">
        <v>20</v>
      </c>
      <c r="B16" s="1" t="s">
        <v>38</v>
      </c>
      <c r="C16" s="39">
        <v>0</v>
      </c>
      <c r="D16" s="39">
        <v>0</v>
      </c>
      <c r="E16" s="39">
        <v>0</v>
      </c>
      <c r="F16" s="39">
        <v>0</v>
      </c>
      <c r="G16" s="30">
        <f t="shared" si="2"/>
        <v>0</v>
      </c>
      <c r="H16" s="39">
        <v>7059</v>
      </c>
      <c r="I16" s="39">
        <v>0</v>
      </c>
      <c r="J16" s="39">
        <v>0</v>
      </c>
      <c r="K16" s="39">
        <v>0</v>
      </c>
      <c r="L16" s="30">
        <f t="shared" si="3"/>
        <v>7059</v>
      </c>
    </row>
    <row r="17" spans="1:12" s="33" customFormat="1" x14ac:dyDescent="0.25">
      <c r="A17" s="2" t="s">
        <v>21</v>
      </c>
      <c r="B17" s="1" t="s">
        <v>39</v>
      </c>
      <c r="C17" s="29">
        <v>191813</v>
      </c>
      <c r="D17" s="29">
        <v>0</v>
      </c>
      <c r="E17" s="29">
        <v>0</v>
      </c>
      <c r="F17" s="29">
        <v>0</v>
      </c>
      <c r="G17" s="30">
        <f t="shared" si="2"/>
        <v>191813</v>
      </c>
      <c r="H17" s="29">
        <f>195189+5208+1435+340</f>
        <v>202172</v>
      </c>
      <c r="I17" s="29">
        <v>0</v>
      </c>
      <c r="J17" s="29">
        <v>0</v>
      </c>
      <c r="K17" s="29">
        <v>0</v>
      </c>
      <c r="L17" s="30">
        <f t="shared" si="3"/>
        <v>202172</v>
      </c>
    </row>
    <row r="18" spans="1:12" s="33" customFormat="1" x14ac:dyDescent="0.25">
      <c r="A18" s="2" t="s">
        <v>22</v>
      </c>
      <c r="B18" s="1" t="s">
        <v>40</v>
      </c>
      <c r="C18" s="29">
        <v>0</v>
      </c>
      <c r="D18" s="29">
        <v>0</v>
      </c>
      <c r="E18" s="29">
        <v>0</v>
      </c>
      <c r="F18" s="29">
        <v>0</v>
      </c>
      <c r="G18" s="30">
        <f t="shared" si="2"/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3"/>
        <v>0</v>
      </c>
    </row>
    <row r="19" spans="1:12" s="33" customFormat="1" ht="15.75" thickBot="1" x14ac:dyDescent="0.3">
      <c r="A19" s="5" t="s">
        <v>23</v>
      </c>
      <c r="B19" s="6" t="s">
        <v>41</v>
      </c>
      <c r="C19" s="58">
        <v>0</v>
      </c>
      <c r="D19" s="58">
        <v>0</v>
      </c>
      <c r="E19" s="58">
        <v>0</v>
      </c>
      <c r="F19" s="58">
        <v>0</v>
      </c>
      <c r="G19" s="59">
        <f t="shared" si="2"/>
        <v>0</v>
      </c>
      <c r="H19" s="58">
        <v>0</v>
      </c>
      <c r="I19" s="58">
        <v>0</v>
      </c>
      <c r="J19" s="58">
        <v>0</v>
      </c>
      <c r="K19" s="58">
        <v>0</v>
      </c>
      <c r="L19" s="59">
        <f t="shared" si="3"/>
        <v>0</v>
      </c>
    </row>
    <row r="20" spans="1:12" ht="15.75" thickBot="1" x14ac:dyDescent="0.3">
      <c r="A20" s="34" t="s">
        <v>25</v>
      </c>
      <c r="B20" s="8" t="s">
        <v>32</v>
      </c>
      <c r="C20" s="31">
        <f>SUM(C13:C19)</f>
        <v>191813</v>
      </c>
      <c r="D20" s="31">
        <f>SUM(D13:D19)</f>
        <v>0</v>
      </c>
      <c r="E20" s="31">
        <f>SUM(E13:E19)</f>
        <v>0</v>
      </c>
      <c r="F20" s="31">
        <f>SUM(F13:F19)</f>
        <v>0</v>
      </c>
      <c r="G20" s="32">
        <f>C20+E20+F20+D20</f>
        <v>191813</v>
      </c>
      <c r="H20" s="31">
        <f>SUM(H13:H19)</f>
        <v>454231</v>
      </c>
      <c r="I20" s="31">
        <f>SUM(I13:I19)</f>
        <v>0</v>
      </c>
      <c r="J20" s="31">
        <f>SUM(J13:J19)</f>
        <v>0</v>
      </c>
      <c r="K20" s="31">
        <f>SUM(K13:K19)</f>
        <v>0</v>
      </c>
      <c r="L20" s="32">
        <f>H20+J20+K20+I20</f>
        <v>454231</v>
      </c>
    </row>
    <row r="21" spans="1:12" ht="15.75" thickBot="1" x14ac:dyDescent="0.3">
      <c r="A21" s="9"/>
      <c r="B21" s="10"/>
      <c r="C21" s="37"/>
      <c r="D21" s="37"/>
      <c r="E21" s="37"/>
      <c r="F21" s="37"/>
      <c r="G21" s="38"/>
      <c r="H21" s="37"/>
      <c r="I21" s="37"/>
      <c r="J21" s="37"/>
      <c r="K21" s="37"/>
      <c r="L21" s="38"/>
    </row>
    <row r="22" spans="1:12" ht="15.75" thickBot="1" x14ac:dyDescent="0.3">
      <c r="A22" s="34" t="s">
        <v>33</v>
      </c>
      <c r="B22" s="35" t="s">
        <v>34</v>
      </c>
      <c r="C22" s="31">
        <f>C20+C11</f>
        <v>593868</v>
      </c>
      <c r="D22" s="31">
        <f>D20+D11</f>
        <v>74262</v>
      </c>
      <c r="E22" s="31">
        <f>E20+E11</f>
        <v>123669</v>
      </c>
      <c r="F22" s="31">
        <f>F20+F11</f>
        <v>17811</v>
      </c>
      <c r="G22" s="32">
        <f>C22+E22+F22+D22</f>
        <v>809610</v>
      </c>
      <c r="H22" s="31">
        <f>H20+H11</f>
        <v>877960</v>
      </c>
      <c r="I22" s="31">
        <f>I20+I11</f>
        <v>78576</v>
      </c>
      <c r="J22" s="31">
        <f>J20+J11</f>
        <v>129232</v>
      </c>
      <c r="K22" s="31">
        <f>K20+K11</f>
        <v>19205</v>
      </c>
      <c r="L22" s="32">
        <f>H22+J22+K22+I22</f>
        <v>1104973</v>
      </c>
    </row>
    <row r="23" spans="1:12" x14ac:dyDescent="0.25">
      <c r="A23" s="3"/>
      <c r="B23" s="4"/>
      <c r="C23" s="56"/>
      <c r="D23" s="56"/>
      <c r="E23" s="56"/>
      <c r="F23" s="56"/>
      <c r="G23" s="54"/>
      <c r="H23" s="56"/>
      <c r="I23" s="56"/>
      <c r="J23" s="56"/>
      <c r="K23" s="56"/>
      <c r="L23" s="54"/>
    </row>
    <row r="24" spans="1:12" x14ac:dyDescent="0.25">
      <c r="A24" s="2" t="s">
        <v>42</v>
      </c>
      <c r="B24" s="1" t="s">
        <v>45</v>
      </c>
      <c r="C24" s="39">
        <f>1287935+400</f>
        <v>1288335</v>
      </c>
      <c r="D24" s="39">
        <v>559</v>
      </c>
      <c r="E24" s="39">
        <v>953</v>
      </c>
      <c r="F24" s="39">
        <v>127</v>
      </c>
      <c r="G24" s="30">
        <f>C24+E24+F24+D24</f>
        <v>1289974</v>
      </c>
      <c r="H24" s="39">
        <f>1292907+5200+200+200+850+1905+2437+2644</f>
        <v>1306343</v>
      </c>
      <c r="I24" s="39">
        <v>559</v>
      </c>
      <c r="J24" s="39">
        <v>1461</v>
      </c>
      <c r="K24" s="39">
        <v>127</v>
      </c>
      <c r="L24" s="30">
        <f>H24+J24+K24+I24</f>
        <v>1308490</v>
      </c>
    </row>
    <row r="25" spans="1:12" x14ac:dyDescent="0.25">
      <c r="A25" s="2" t="s">
        <v>43</v>
      </c>
      <c r="B25" s="1" t="s">
        <v>46</v>
      </c>
      <c r="C25" s="39">
        <v>0</v>
      </c>
      <c r="D25" s="39">
        <v>0</v>
      </c>
      <c r="E25" s="39">
        <v>1296</v>
      </c>
      <c r="F25" s="39">
        <v>1270</v>
      </c>
      <c r="G25" s="30">
        <f>C25+E25+F25</f>
        <v>2566</v>
      </c>
      <c r="H25" s="39">
        <f>47517+92350+27356</f>
        <v>167223</v>
      </c>
      <c r="I25" s="39">
        <v>0</v>
      </c>
      <c r="J25" s="39">
        <v>788</v>
      </c>
      <c r="K25" s="39">
        <v>1270</v>
      </c>
      <c r="L25" s="30">
        <f>H25+J25+K25</f>
        <v>169281</v>
      </c>
    </row>
    <row r="26" spans="1:12" ht="15.75" thickBot="1" x14ac:dyDescent="0.3">
      <c r="A26" s="2" t="s">
        <v>44</v>
      </c>
      <c r="B26" s="1" t="s">
        <v>47</v>
      </c>
      <c r="C26" s="39">
        <v>4000</v>
      </c>
      <c r="D26" s="39">
        <v>0</v>
      </c>
      <c r="E26" s="39">
        <v>0</v>
      </c>
      <c r="F26" s="39">
        <v>0</v>
      </c>
      <c r="G26" s="30">
        <f>C26+E26+F26</f>
        <v>4000</v>
      </c>
      <c r="H26" s="39">
        <f>4000+3850</f>
        <v>7850</v>
      </c>
      <c r="I26" s="39">
        <v>0</v>
      </c>
      <c r="J26" s="39">
        <v>0</v>
      </c>
      <c r="K26" s="39">
        <v>0</v>
      </c>
      <c r="L26" s="30">
        <f>H26+J26+K26</f>
        <v>7850</v>
      </c>
    </row>
    <row r="27" spans="1:12" ht="15.75" thickBot="1" x14ac:dyDescent="0.3">
      <c r="A27" s="34" t="s">
        <v>48</v>
      </c>
      <c r="B27" s="8" t="s">
        <v>49</v>
      </c>
      <c r="C27" s="31">
        <f>SUM(C24:C26)</f>
        <v>1292335</v>
      </c>
      <c r="D27" s="31">
        <f>SUM(D24:D26)</f>
        <v>559</v>
      </c>
      <c r="E27" s="31">
        <f>SUM(E24:E26)</f>
        <v>2249</v>
      </c>
      <c r="F27" s="31">
        <f>SUM(F24:F26)</f>
        <v>1397</v>
      </c>
      <c r="G27" s="32">
        <f>C27+E27+F27+D27</f>
        <v>1296540</v>
      </c>
      <c r="H27" s="31">
        <f>SUM(H24:H26)</f>
        <v>1481416</v>
      </c>
      <c r="I27" s="31">
        <f>SUM(I24:I26)</f>
        <v>559</v>
      </c>
      <c r="J27" s="31">
        <f>SUM(J24:J26)</f>
        <v>2249</v>
      </c>
      <c r="K27" s="31">
        <f>SUM(K24:K26)</f>
        <v>1397</v>
      </c>
      <c r="L27" s="32">
        <f>H27+J27+K27+I27</f>
        <v>1485621</v>
      </c>
    </row>
    <row r="28" spans="1:12" x14ac:dyDescent="0.25">
      <c r="A28" s="2"/>
      <c r="B28" s="1"/>
      <c r="C28" s="39"/>
      <c r="D28" s="39"/>
      <c r="E28" s="39"/>
      <c r="F28" s="39"/>
      <c r="G28" s="30"/>
      <c r="H28" s="39"/>
      <c r="I28" s="39"/>
      <c r="J28" s="39"/>
      <c r="K28" s="39"/>
      <c r="L28" s="30"/>
    </row>
    <row r="29" spans="1:12" s="33" customFormat="1" x14ac:dyDescent="0.25">
      <c r="A29" s="2" t="s">
        <v>17</v>
      </c>
      <c r="B29" s="1" t="s">
        <v>35</v>
      </c>
      <c r="C29" s="39">
        <v>0</v>
      </c>
      <c r="D29" s="39">
        <v>0</v>
      </c>
      <c r="E29" s="39">
        <v>0</v>
      </c>
      <c r="F29" s="39">
        <v>0</v>
      </c>
      <c r="G29" s="54">
        <f t="shared" ref="G29:G35" si="4">C29+E29+F29</f>
        <v>0</v>
      </c>
      <c r="H29" s="39">
        <v>0</v>
      </c>
      <c r="I29" s="39">
        <v>0</v>
      </c>
      <c r="J29" s="39">
        <v>0</v>
      </c>
      <c r="K29" s="39">
        <v>0</v>
      </c>
      <c r="L29" s="54">
        <f t="shared" ref="L29:L35" si="5">H29+J29+K29</f>
        <v>0</v>
      </c>
    </row>
    <row r="30" spans="1:12" x14ac:dyDescent="0.25">
      <c r="A30" s="2" t="s">
        <v>18</v>
      </c>
      <c r="B30" s="1" t="s">
        <v>36</v>
      </c>
      <c r="C30" s="39">
        <v>0</v>
      </c>
      <c r="D30" s="39">
        <v>0</v>
      </c>
      <c r="E30" s="39">
        <v>0</v>
      </c>
      <c r="F30" s="39">
        <v>0</v>
      </c>
      <c r="G30" s="54">
        <f t="shared" si="4"/>
        <v>0</v>
      </c>
      <c r="H30" s="39">
        <v>0</v>
      </c>
      <c r="I30" s="39">
        <v>0</v>
      </c>
      <c r="J30" s="39">
        <v>0</v>
      </c>
      <c r="K30" s="39">
        <v>0</v>
      </c>
      <c r="L30" s="54">
        <f t="shared" si="5"/>
        <v>0</v>
      </c>
    </row>
    <row r="31" spans="1:12" x14ac:dyDescent="0.25">
      <c r="A31" s="2" t="s">
        <v>19</v>
      </c>
      <c r="B31" s="1" t="s">
        <v>37</v>
      </c>
      <c r="C31" s="39">
        <v>0</v>
      </c>
      <c r="D31" s="39">
        <v>0</v>
      </c>
      <c r="E31" s="39">
        <v>0</v>
      </c>
      <c r="F31" s="39">
        <v>0</v>
      </c>
      <c r="G31" s="54">
        <f t="shared" si="4"/>
        <v>0</v>
      </c>
      <c r="H31" s="39">
        <v>0</v>
      </c>
      <c r="I31" s="39">
        <v>0</v>
      </c>
      <c r="J31" s="39">
        <v>0</v>
      </c>
      <c r="K31" s="39">
        <v>0</v>
      </c>
      <c r="L31" s="54">
        <f t="shared" si="5"/>
        <v>0</v>
      </c>
    </row>
    <row r="32" spans="1:12" x14ac:dyDescent="0.25">
      <c r="A32" s="2" t="s">
        <v>20</v>
      </c>
      <c r="B32" s="1" t="s">
        <v>38</v>
      </c>
      <c r="C32" s="39">
        <v>0</v>
      </c>
      <c r="D32" s="39">
        <v>0</v>
      </c>
      <c r="E32" s="39">
        <v>0</v>
      </c>
      <c r="F32" s="39">
        <v>0</v>
      </c>
      <c r="G32" s="30">
        <f t="shared" si="4"/>
        <v>0</v>
      </c>
      <c r="H32" s="39">
        <v>0</v>
      </c>
      <c r="I32" s="39">
        <v>0</v>
      </c>
      <c r="J32" s="39">
        <v>0</v>
      </c>
      <c r="K32" s="39">
        <v>0</v>
      </c>
      <c r="L32" s="30">
        <f t="shared" si="5"/>
        <v>0</v>
      </c>
    </row>
    <row r="33" spans="1:12" x14ac:dyDescent="0.25">
      <c r="A33" s="2" t="s">
        <v>21</v>
      </c>
      <c r="B33" s="1" t="s">
        <v>39</v>
      </c>
      <c r="C33" s="29">
        <v>4205</v>
      </c>
      <c r="D33" s="29">
        <v>0</v>
      </c>
      <c r="E33" s="29">
        <v>0</v>
      </c>
      <c r="F33" s="29">
        <v>0</v>
      </c>
      <c r="G33" s="30">
        <f t="shared" si="4"/>
        <v>4205</v>
      </c>
      <c r="H33" s="29">
        <v>4205</v>
      </c>
      <c r="I33" s="29">
        <v>0</v>
      </c>
      <c r="J33" s="29">
        <v>0</v>
      </c>
      <c r="K33" s="29">
        <v>0</v>
      </c>
      <c r="L33" s="30">
        <f t="shared" si="5"/>
        <v>4205</v>
      </c>
    </row>
    <row r="34" spans="1:12" x14ac:dyDescent="0.25">
      <c r="A34" s="2" t="s">
        <v>22</v>
      </c>
      <c r="B34" s="1" t="s">
        <v>40</v>
      </c>
      <c r="C34" s="29">
        <v>0</v>
      </c>
      <c r="D34" s="29">
        <v>0</v>
      </c>
      <c r="E34" s="29">
        <v>0</v>
      </c>
      <c r="F34" s="29">
        <v>0</v>
      </c>
      <c r="G34" s="30">
        <f t="shared" si="4"/>
        <v>0</v>
      </c>
      <c r="H34" s="29">
        <v>0</v>
      </c>
      <c r="I34" s="29">
        <v>0</v>
      </c>
      <c r="J34" s="29">
        <v>0</v>
      </c>
      <c r="K34" s="29">
        <v>0</v>
      </c>
      <c r="L34" s="30">
        <f t="shared" si="5"/>
        <v>0</v>
      </c>
    </row>
    <row r="35" spans="1:12" ht="15.75" thickBot="1" x14ac:dyDescent="0.3">
      <c r="A35" s="5" t="s">
        <v>23</v>
      </c>
      <c r="B35" s="6" t="s">
        <v>41</v>
      </c>
      <c r="C35" s="58">
        <v>0</v>
      </c>
      <c r="D35" s="58">
        <v>0</v>
      </c>
      <c r="E35" s="58">
        <v>0</v>
      </c>
      <c r="F35" s="58">
        <v>0</v>
      </c>
      <c r="G35" s="59">
        <f t="shared" si="4"/>
        <v>0</v>
      </c>
      <c r="H35" s="58">
        <v>0</v>
      </c>
      <c r="I35" s="58">
        <v>0</v>
      </c>
      <c r="J35" s="58">
        <v>0</v>
      </c>
      <c r="K35" s="58">
        <v>0</v>
      </c>
      <c r="L35" s="59">
        <f t="shared" si="5"/>
        <v>0</v>
      </c>
    </row>
    <row r="36" spans="1:12" ht="15.75" thickBot="1" x14ac:dyDescent="0.3">
      <c r="A36" s="34" t="s">
        <v>50</v>
      </c>
      <c r="B36" s="8" t="s">
        <v>51</v>
      </c>
      <c r="C36" s="31">
        <f>SUM(C29:C35)</f>
        <v>4205</v>
      </c>
      <c r="D36" s="31">
        <f>SUM(D29:D35)</f>
        <v>0</v>
      </c>
      <c r="E36" s="31">
        <f>SUM(E29:E35)</f>
        <v>0</v>
      </c>
      <c r="F36" s="31">
        <f>SUM(F29:F35)</f>
        <v>0</v>
      </c>
      <c r="G36" s="32">
        <f>C36+E36+F36</f>
        <v>4205</v>
      </c>
      <c r="H36" s="31">
        <f>SUM(H29:H35)</f>
        <v>4205</v>
      </c>
      <c r="I36" s="31">
        <f>SUM(I29:I35)</f>
        <v>0</v>
      </c>
      <c r="J36" s="31">
        <f>SUM(J29:J35)</f>
        <v>0</v>
      </c>
      <c r="K36" s="31">
        <f>SUM(K29:K35)</f>
        <v>0</v>
      </c>
      <c r="L36" s="32">
        <f>H36+J36+K36</f>
        <v>4205</v>
      </c>
    </row>
    <row r="37" spans="1:12" ht="15.75" thickBot="1" x14ac:dyDescent="0.3">
      <c r="A37" s="9"/>
      <c r="B37" s="10"/>
      <c r="C37" s="37"/>
      <c r="D37" s="37"/>
      <c r="E37" s="37"/>
      <c r="F37" s="37"/>
      <c r="G37" s="38"/>
      <c r="H37" s="37"/>
      <c r="I37" s="37"/>
      <c r="J37" s="37"/>
      <c r="K37" s="37"/>
      <c r="L37" s="38"/>
    </row>
    <row r="38" spans="1:12" ht="15.75" thickBot="1" x14ac:dyDescent="0.3">
      <c r="A38" s="34" t="s">
        <v>52</v>
      </c>
      <c r="B38" s="35" t="s">
        <v>53</v>
      </c>
      <c r="C38" s="31">
        <f>C36+C27</f>
        <v>1296540</v>
      </c>
      <c r="D38" s="31">
        <f>D36+D27</f>
        <v>559</v>
      </c>
      <c r="E38" s="31">
        <f>E36+E27</f>
        <v>2249</v>
      </c>
      <c r="F38" s="31">
        <f>F36+F27</f>
        <v>1397</v>
      </c>
      <c r="G38" s="32">
        <f>C38+E38+F38+D38</f>
        <v>1300745</v>
      </c>
      <c r="H38" s="31">
        <f>H36+H27</f>
        <v>1485621</v>
      </c>
      <c r="I38" s="31">
        <f>I36+I27</f>
        <v>559</v>
      </c>
      <c r="J38" s="31">
        <f>J36+J27</f>
        <v>2249</v>
      </c>
      <c r="K38" s="31">
        <f>K36+K27</f>
        <v>1397</v>
      </c>
      <c r="L38" s="32">
        <f>H38+J38+K38+I38</f>
        <v>1489826</v>
      </c>
    </row>
    <row r="39" spans="1:12" ht="15.75" thickBot="1" x14ac:dyDescent="0.3">
      <c r="A39" s="9"/>
      <c r="B39" s="36"/>
      <c r="C39" s="37"/>
      <c r="D39" s="37"/>
      <c r="E39" s="37"/>
      <c r="F39" s="37"/>
      <c r="G39" s="38"/>
      <c r="H39" s="37"/>
      <c r="I39" s="37"/>
      <c r="J39" s="37"/>
      <c r="K39" s="37"/>
      <c r="L39" s="38"/>
    </row>
    <row r="40" spans="1:12" ht="15.75" thickBot="1" x14ac:dyDescent="0.3">
      <c r="A40" s="34" t="s">
        <v>54</v>
      </c>
      <c r="B40" s="35" t="s">
        <v>55</v>
      </c>
      <c r="C40" s="31">
        <f>C22+C38</f>
        <v>1890408</v>
      </c>
      <c r="D40" s="31">
        <f>D22+D38</f>
        <v>74821</v>
      </c>
      <c r="E40" s="31">
        <f>E22+E38</f>
        <v>125918</v>
      </c>
      <c r="F40" s="31">
        <f>F22+F38</f>
        <v>19208</v>
      </c>
      <c r="G40" s="32">
        <f>C40+E40+F40+D40</f>
        <v>2110355</v>
      </c>
      <c r="H40" s="31">
        <f>H22+H38</f>
        <v>2363581</v>
      </c>
      <c r="I40" s="31">
        <f>I22+I38</f>
        <v>79135</v>
      </c>
      <c r="J40" s="31">
        <f>J22+J38</f>
        <v>131481</v>
      </c>
      <c r="K40" s="31">
        <f>K22+K38</f>
        <v>20602</v>
      </c>
      <c r="L40" s="32">
        <f>H40+J40+K40+I40</f>
        <v>2594799</v>
      </c>
    </row>
    <row r="41" spans="1:12" x14ac:dyDescent="0.25">
      <c r="A41" s="75" t="s">
        <v>130</v>
      </c>
    </row>
  </sheetData>
  <mergeCells count="5">
    <mergeCell ref="A2:L2"/>
    <mergeCell ref="A4:A5"/>
    <mergeCell ref="B4:B5"/>
    <mergeCell ref="C4:G4"/>
    <mergeCell ref="H4:L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52" zoomScaleNormal="100" workbookViewId="0">
      <selection activeCell="A92" sqref="A92:F92"/>
    </sheetView>
  </sheetViews>
  <sheetFormatPr defaultRowHeight="15" x14ac:dyDescent="0.25"/>
  <cols>
    <col min="1" max="1" width="10.140625" customWidth="1"/>
    <col min="2" max="2" width="51.42578125" bestFit="1" customWidth="1"/>
    <col min="3" max="4" width="14.5703125" style="17" customWidth="1"/>
    <col min="5" max="5" width="13.140625" style="17" customWidth="1"/>
    <col min="6" max="6" width="14.5703125" style="17" customWidth="1"/>
    <col min="7" max="7" width="12.7109375" customWidth="1"/>
    <col min="8" max="8" width="15.140625" customWidth="1"/>
    <col min="9" max="9" width="16" customWidth="1"/>
    <col min="10" max="10" width="12.5703125" customWidth="1"/>
  </cols>
  <sheetData>
    <row r="1" spans="1:10" x14ac:dyDescent="0.25">
      <c r="J1" s="18" t="s">
        <v>10</v>
      </c>
    </row>
    <row r="2" spans="1:10" ht="15.75" x14ac:dyDescent="0.2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thickBot="1" x14ac:dyDescent="0.3">
      <c r="J3" s="18" t="s">
        <v>6</v>
      </c>
    </row>
    <row r="4" spans="1:10" ht="15.75" thickBot="1" x14ac:dyDescent="0.3">
      <c r="A4" s="78" t="s">
        <v>5</v>
      </c>
      <c r="B4" s="80" t="s">
        <v>0</v>
      </c>
      <c r="C4" s="82" t="s">
        <v>126</v>
      </c>
      <c r="D4" s="83"/>
      <c r="E4" s="83"/>
      <c r="F4" s="84"/>
      <c r="G4" s="82" t="s">
        <v>127</v>
      </c>
      <c r="H4" s="83"/>
      <c r="I4" s="83"/>
      <c r="J4" s="84"/>
    </row>
    <row r="5" spans="1:10" ht="32.25" thickBot="1" x14ac:dyDescent="0.3">
      <c r="A5" s="79"/>
      <c r="B5" s="81"/>
      <c r="C5" s="76" t="s">
        <v>7</v>
      </c>
      <c r="D5" s="19" t="s">
        <v>2</v>
      </c>
      <c r="E5" s="19" t="s">
        <v>1</v>
      </c>
      <c r="F5" s="20" t="s">
        <v>4</v>
      </c>
      <c r="G5" s="19" t="s">
        <v>7</v>
      </c>
      <c r="H5" s="19" t="s">
        <v>2</v>
      </c>
      <c r="I5" s="19" t="s">
        <v>1</v>
      </c>
      <c r="J5" s="20" t="s">
        <v>4</v>
      </c>
    </row>
    <row r="6" spans="1:10" x14ac:dyDescent="0.25">
      <c r="A6" s="48" t="s">
        <v>112</v>
      </c>
      <c r="B6" s="45" t="s">
        <v>56</v>
      </c>
      <c r="C6" s="41">
        <v>500</v>
      </c>
      <c r="D6" s="41">
        <v>0</v>
      </c>
      <c r="E6" s="41">
        <v>0</v>
      </c>
      <c r="F6" s="42">
        <f>SUM(C6:E6)</f>
        <v>500</v>
      </c>
      <c r="G6" s="41">
        <v>500</v>
      </c>
      <c r="H6" s="41">
        <v>0</v>
      </c>
      <c r="I6" s="41">
        <v>0</v>
      </c>
      <c r="J6" s="42">
        <f>SUM(G6:I6)</f>
        <v>500</v>
      </c>
    </row>
    <row r="7" spans="1:10" x14ac:dyDescent="0.25">
      <c r="A7" s="46" t="s">
        <v>57</v>
      </c>
      <c r="B7" s="47" t="s">
        <v>58</v>
      </c>
      <c r="C7" s="43">
        <v>1740</v>
      </c>
      <c r="D7" s="43">
        <v>0</v>
      </c>
      <c r="E7" s="43">
        <v>0</v>
      </c>
      <c r="F7" s="44">
        <f t="shared" ref="F7:F18" si="0">SUM(C7:E7)</f>
        <v>1740</v>
      </c>
      <c r="G7" s="43">
        <v>1740</v>
      </c>
      <c r="H7" s="43">
        <v>0</v>
      </c>
      <c r="I7" s="43">
        <v>0</v>
      </c>
      <c r="J7" s="44">
        <f t="shared" ref="J7:J18" si="1">SUM(G7:I7)</f>
        <v>1740</v>
      </c>
    </row>
    <row r="8" spans="1:10" x14ac:dyDescent="0.25">
      <c r="A8" s="46" t="s">
        <v>59</v>
      </c>
      <c r="B8" s="49" t="s">
        <v>60</v>
      </c>
      <c r="C8" s="43">
        <v>0</v>
      </c>
      <c r="D8" s="43">
        <v>0</v>
      </c>
      <c r="E8" s="43">
        <v>0</v>
      </c>
      <c r="F8" s="44">
        <f t="shared" si="0"/>
        <v>0</v>
      </c>
      <c r="G8" s="43">
        <v>0</v>
      </c>
      <c r="H8" s="43">
        <v>0</v>
      </c>
      <c r="I8" s="43">
        <v>0</v>
      </c>
      <c r="J8" s="44">
        <f t="shared" si="1"/>
        <v>0</v>
      </c>
    </row>
    <row r="9" spans="1:10" x14ac:dyDescent="0.25">
      <c r="A9" s="46" t="s">
        <v>131</v>
      </c>
      <c r="B9" s="49" t="s">
        <v>61</v>
      </c>
      <c r="C9" s="43">
        <v>1500</v>
      </c>
      <c r="D9" s="43">
        <v>0</v>
      </c>
      <c r="E9" s="43">
        <v>0</v>
      </c>
      <c r="F9" s="44">
        <f t="shared" si="0"/>
        <v>1500</v>
      </c>
      <c r="G9" s="43">
        <v>1500</v>
      </c>
      <c r="H9" s="43">
        <v>0</v>
      </c>
      <c r="I9" s="43">
        <v>0</v>
      </c>
      <c r="J9" s="44">
        <f t="shared" si="1"/>
        <v>1500</v>
      </c>
    </row>
    <row r="10" spans="1:10" x14ac:dyDescent="0.25">
      <c r="A10" s="46" t="s">
        <v>113</v>
      </c>
      <c r="B10" s="65" t="s">
        <v>114</v>
      </c>
      <c r="C10" s="43">
        <v>35</v>
      </c>
      <c r="D10" s="43">
        <v>0</v>
      </c>
      <c r="E10" s="43">
        <v>0</v>
      </c>
      <c r="F10" s="44">
        <f t="shared" si="0"/>
        <v>35</v>
      </c>
      <c r="G10" s="43">
        <v>35</v>
      </c>
      <c r="H10" s="43">
        <v>0</v>
      </c>
      <c r="I10" s="43">
        <v>0</v>
      </c>
      <c r="J10" s="44">
        <f t="shared" si="1"/>
        <v>35</v>
      </c>
    </row>
    <row r="11" spans="1:10" x14ac:dyDescent="0.25">
      <c r="A11" s="46" t="s">
        <v>77</v>
      </c>
      <c r="B11" s="49" t="s">
        <v>62</v>
      </c>
      <c r="C11" s="43">
        <v>0</v>
      </c>
      <c r="D11" s="43">
        <v>0</v>
      </c>
      <c r="E11" s="43">
        <v>0</v>
      </c>
      <c r="F11" s="44">
        <f t="shared" si="0"/>
        <v>0</v>
      </c>
      <c r="G11" s="43">
        <v>0</v>
      </c>
      <c r="H11" s="43">
        <v>0</v>
      </c>
      <c r="I11" s="43">
        <v>0</v>
      </c>
      <c r="J11" s="44">
        <f t="shared" si="1"/>
        <v>0</v>
      </c>
    </row>
    <row r="12" spans="1:10" x14ac:dyDescent="0.25">
      <c r="A12" s="46" t="s">
        <v>63</v>
      </c>
      <c r="B12" s="49" t="s">
        <v>64</v>
      </c>
      <c r="C12" s="43">
        <v>650</v>
      </c>
      <c r="D12" s="43">
        <v>0</v>
      </c>
      <c r="E12" s="43">
        <v>0</v>
      </c>
      <c r="F12" s="44">
        <f t="shared" si="0"/>
        <v>650</v>
      </c>
      <c r="G12" s="43">
        <v>650</v>
      </c>
      <c r="H12" s="43">
        <v>0</v>
      </c>
      <c r="I12" s="43">
        <v>0</v>
      </c>
      <c r="J12" s="44">
        <f t="shared" si="1"/>
        <v>650</v>
      </c>
    </row>
    <row r="13" spans="1:10" x14ac:dyDescent="0.25">
      <c r="A13" s="50" t="s">
        <v>65</v>
      </c>
      <c r="B13" s="51" t="s">
        <v>66</v>
      </c>
      <c r="C13" s="40">
        <v>7150</v>
      </c>
      <c r="D13" s="40">
        <v>0</v>
      </c>
      <c r="E13" s="40">
        <v>8150</v>
      </c>
      <c r="F13" s="44">
        <f t="shared" si="0"/>
        <v>15300</v>
      </c>
      <c r="G13" s="40">
        <v>7150</v>
      </c>
      <c r="H13" s="40">
        <v>0</v>
      </c>
      <c r="I13" s="40">
        <v>8150</v>
      </c>
      <c r="J13" s="44">
        <f t="shared" si="1"/>
        <v>15300</v>
      </c>
    </row>
    <row r="14" spans="1:10" x14ac:dyDescent="0.25">
      <c r="A14" s="50" t="s">
        <v>67</v>
      </c>
      <c r="B14" s="52" t="s">
        <v>72</v>
      </c>
      <c r="C14" s="40">
        <v>0</v>
      </c>
      <c r="D14" s="40">
        <v>0</v>
      </c>
      <c r="E14" s="40">
        <v>0</v>
      </c>
      <c r="F14" s="44">
        <f t="shared" si="0"/>
        <v>0</v>
      </c>
      <c r="G14" s="40">
        <v>0</v>
      </c>
      <c r="H14" s="40">
        <v>0</v>
      </c>
      <c r="I14" s="40">
        <v>0</v>
      </c>
      <c r="J14" s="44">
        <f t="shared" si="1"/>
        <v>0</v>
      </c>
    </row>
    <row r="15" spans="1:10" x14ac:dyDescent="0.25">
      <c r="A15" s="52" t="s">
        <v>68</v>
      </c>
      <c r="B15" s="52" t="s">
        <v>73</v>
      </c>
      <c r="C15" s="40">
        <v>850</v>
      </c>
      <c r="D15" s="40">
        <v>0</v>
      </c>
      <c r="E15" s="40">
        <v>0</v>
      </c>
      <c r="F15" s="44">
        <f t="shared" si="0"/>
        <v>850</v>
      </c>
      <c r="G15" s="40">
        <v>850</v>
      </c>
      <c r="H15" s="40">
        <v>0</v>
      </c>
      <c r="I15" s="40">
        <v>0</v>
      </c>
      <c r="J15" s="44">
        <f t="shared" si="1"/>
        <v>850</v>
      </c>
    </row>
    <row r="16" spans="1:10" x14ac:dyDescent="0.25">
      <c r="A16" s="52" t="s">
        <v>69</v>
      </c>
      <c r="B16" s="52" t="s">
        <v>74</v>
      </c>
      <c r="C16" s="40">
        <v>360</v>
      </c>
      <c r="D16" s="40">
        <v>0</v>
      </c>
      <c r="E16" s="40">
        <v>0</v>
      </c>
      <c r="F16" s="44">
        <f t="shared" si="0"/>
        <v>360</v>
      </c>
      <c r="G16" s="40">
        <v>1000</v>
      </c>
      <c r="H16" s="40">
        <v>0</v>
      </c>
      <c r="I16" s="40">
        <v>0</v>
      </c>
      <c r="J16" s="44">
        <f t="shared" si="1"/>
        <v>1000</v>
      </c>
    </row>
    <row r="17" spans="1:10" x14ac:dyDescent="0.25">
      <c r="A17" s="52" t="s">
        <v>70</v>
      </c>
      <c r="B17" s="52" t="s">
        <v>75</v>
      </c>
      <c r="C17" s="40">
        <v>200</v>
      </c>
      <c r="D17" s="40">
        <v>0</v>
      </c>
      <c r="E17" s="40">
        <v>0</v>
      </c>
      <c r="F17" s="44">
        <f t="shared" si="0"/>
        <v>200</v>
      </c>
      <c r="G17" s="40">
        <v>200</v>
      </c>
      <c r="H17" s="40">
        <v>0</v>
      </c>
      <c r="I17" s="40">
        <v>0</v>
      </c>
      <c r="J17" s="44">
        <f t="shared" si="1"/>
        <v>200</v>
      </c>
    </row>
    <row r="18" spans="1:10" ht="15.75" thickBot="1" x14ac:dyDescent="0.3">
      <c r="A18" s="52" t="s">
        <v>71</v>
      </c>
      <c r="B18" s="52" t="s">
        <v>76</v>
      </c>
      <c r="C18" s="40">
        <v>200</v>
      </c>
      <c r="D18" s="40">
        <v>0</v>
      </c>
      <c r="E18" s="40">
        <v>0</v>
      </c>
      <c r="F18" s="44">
        <f t="shared" si="0"/>
        <v>200</v>
      </c>
      <c r="G18" s="40">
        <v>200</v>
      </c>
      <c r="H18" s="40">
        <v>0</v>
      </c>
      <c r="I18" s="40">
        <v>0</v>
      </c>
      <c r="J18" s="44">
        <f t="shared" si="1"/>
        <v>200</v>
      </c>
    </row>
    <row r="19" spans="1:10" ht="15.75" thickBot="1" x14ac:dyDescent="0.3">
      <c r="A19" s="86" t="s">
        <v>8</v>
      </c>
      <c r="B19" s="90"/>
      <c r="C19" s="31">
        <f>SUM(C6:C18)</f>
        <v>13185</v>
      </c>
      <c r="D19" s="31">
        <f>SUM(D6:D18)</f>
        <v>0</v>
      </c>
      <c r="E19" s="31">
        <f>SUM(E6:E18)</f>
        <v>8150</v>
      </c>
      <c r="F19" s="32">
        <f>SUM(C19:E19)</f>
        <v>21335</v>
      </c>
      <c r="G19" s="31">
        <f>SUM(G6:G18)</f>
        <v>13825</v>
      </c>
      <c r="H19" s="31">
        <f>SUM(H6:H18)</f>
        <v>0</v>
      </c>
      <c r="I19" s="31">
        <f>SUM(I6:I18)</f>
        <v>8150</v>
      </c>
      <c r="J19" s="32">
        <f>SUM(G19:I19)</f>
        <v>21975</v>
      </c>
    </row>
    <row r="20" spans="1:10" x14ac:dyDescent="0.25">
      <c r="A20" s="75" t="s">
        <v>130</v>
      </c>
    </row>
    <row r="21" spans="1:10" x14ac:dyDescent="0.25">
      <c r="F21" s="18" t="s">
        <v>79</v>
      </c>
    </row>
    <row r="22" spans="1:10" ht="15.75" x14ac:dyDescent="0.25">
      <c r="A22" s="85" t="s">
        <v>78</v>
      </c>
      <c r="B22" s="85"/>
      <c r="C22" s="85"/>
      <c r="D22" s="85"/>
      <c r="E22" s="85"/>
      <c r="F22" s="85"/>
    </row>
    <row r="23" spans="1:10" ht="15.75" thickBot="1" x14ac:dyDescent="0.3">
      <c r="F23" s="18" t="s">
        <v>6</v>
      </c>
    </row>
    <row r="24" spans="1:10" ht="32.25" thickBot="1" x14ac:dyDescent="0.3">
      <c r="A24" s="13" t="s">
        <v>5</v>
      </c>
      <c r="B24" s="14" t="s">
        <v>0</v>
      </c>
      <c r="C24" s="19" t="s">
        <v>7</v>
      </c>
      <c r="D24" s="19" t="s">
        <v>2</v>
      </c>
      <c r="E24" s="19" t="s">
        <v>1</v>
      </c>
      <c r="F24" s="20" t="s">
        <v>4</v>
      </c>
    </row>
    <row r="25" spans="1:10" x14ac:dyDescent="0.25">
      <c r="A25" s="11"/>
      <c r="B25" s="12"/>
      <c r="C25" s="21"/>
      <c r="D25" s="21"/>
      <c r="E25" s="21"/>
      <c r="F25" s="22">
        <v>0</v>
      </c>
    </row>
    <row r="26" spans="1:10" ht="15.75" thickBot="1" x14ac:dyDescent="0.3">
      <c r="A26" s="15"/>
      <c r="B26" s="16"/>
      <c r="C26" s="23"/>
      <c r="D26" s="23"/>
      <c r="E26" s="23"/>
      <c r="F26" s="24">
        <v>0</v>
      </c>
    </row>
    <row r="27" spans="1:10" ht="15.75" thickBot="1" x14ac:dyDescent="0.3">
      <c r="A27" s="88" t="s">
        <v>8</v>
      </c>
      <c r="B27" s="89"/>
      <c r="C27" s="25">
        <v>0</v>
      </c>
      <c r="D27" s="25">
        <v>0</v>
      </c>
      <c r="E27" s="25">
        <v>0</v>
      </c>
      <c r="F27" s="26">
        <v>0</v>
      </c>
    </row>
    <row r="28" spans="1:10" x14ac:dyDescent="0.25">
      <c r="A28" s="63" t="s">
        <v>125</v>
      </c>
    </row>
    <row r="30" spans="1:10" x14ac:dyDescent="0.25">
      <c r="F30" s="18" t="s">
        <v>80</v>
      </c>
    </row>
    <row r="31" spans="1:10" ht="15.75" x14ac:dyDescent="0.25">
      <c r="A31" s="85" t="s">
        <v>81</v>
      </c>
      <c r="B31" s="85"/>
      <c r="C31" s="85"/>
      <c r="D31" s="85"/>
      <c r="E31" s="85"/>
      <c r="F31" s="85"/>
    </row>
    <row r="32" spans="1:10" ht="15.75" thickBot="1" x14ac:dyDescent="0.3">
      <c r="F32" s="18" t="s">
        <v>6</v>
      </c>
    </row>
    <row r="33" spans="1:6" ht="32.25" thickBot="1" x14ac:dyDescent="0.3">
      <c r="A33" s="13" t="s">
        <v>5</v>
      </c>
      <c r="B33" s="14" t="s">
        <v>0</v>
      </c>
      <c r="C33" s="19" t="s">
        <v>7</v>
      </c>
      <c r="D33" s="19" t="s">
        <v>2</v>
      </c>
      <c r="E33" s="19" t="s">
        <v>1</v>
      </c>
      <c r="F33" s="20" t="s">
        <v>4</v>
      </c>
    </row>
    <row r="34" spans="1:6" x14ac:dyDescent="0.25">
      <c r="A34" s="11"/>
      <c r="B34" s="12"/>
      <c r="C34" s="21"/>
      <c r="D34" s="21"/>
      <c r="E34" s="21"/>
      <c r="F34" s="22">
        <v>0</v>
      </c>
    </row>
    <row r="35" spans="1:6" ht="15.75" thickBot="1" x14ac:dyDescent="0.3">
      <c r="A35" s="15"/>
      <c r="B35" s="16"/>
      <c r="C35" s="23"/>
      <c r="D35" s="23"/>
      <c r="E35" s="23"/>
      <c r="F35" s="24">
        <v>0</v>
      </c>
    </row>
    <row r="36" spans="1:6" ht="15.75" thickBot="1" x14ac:dyDescent="0.3">
      <c r="A36" s="88" t="s">
        <v>8</v>
      </c>
      <c r="B36" s="89"/>
      <c r="C36" s="25">
        <v>0</v>
      </c>
      <c r="D36" s="25">
        <v>0</v>
      </c>
      <c r="E36" s="25">
        <v>0</v>
      </c>
      <c r="F36" s="26">
        <v>0</v>
      </c>
    </row>
    <row r="37" spans="1:6" x14ac:dyDescent="0.25">
      <c r="A37" s="63" t="s">
        <v>125</v>
      </c>
    </row>
    <row r="38" spans="1:6" x14ac:dyDescent="0.25">
      <c r="A38" s="66"/>
      <c r="B38" s="67"/>
    </row>
    <row r="39" spans="1:6" x14ac:dyDescent="0.25">
      <c r="F39" s="18" t="s">
        <v>82</v>
      </c>
    </row>
    <row r="40" spans="1:6" ht="15.75" x14ac:dyDescent="0.25">
      <c r="A40" s="85" t="s">
        <v>83</v>
      </c>
      <c r="B40" s="85"/>
      <c r="C40" s="85"/>
      <c r="D40" s="85"/>
      <c r="E40" s="85"/>
      <c r="F40" s="85"/>
    </row>
    <row r="41" spans="1:6" ht="15.75" thickBot="1" x14ac:dyDescent="0.3">
      <c r="F41" s="18" t="s">
        <v>6</v>
      </c>
    </row>
    <row r="42" spans="1:6" ht="32.25" thickBot="1" x14ac:dyDescent="0.3">
      <c r="A42" s="13" t="s">
        <v>5</v>
      </c>
      <c r="B42" s="14" t="s">
        <v>0</v>
      </c>
      <c r="C42" s="19" t="s">
        <v>7</v>
      </c>
      <c r="D42" s="19" t="s">
        <v>2</v>
      </c>
      <c r="E42" s="19" t="s">
        <v>1</v>
      </c>
      <c r="F42" s="20" t="s">
        <v>4</v>
      </c>
    </row>
    <row r="43" spans="1:6" x14ac:dyDescent="0.25">
      <c r="A43" s="11" t="s">
        <v>91</v>
      </c>
      <c r="B43" s="12" t="s">
        <v>84</v>
      </c>
      <c r="C43" s="21">
        <v>2312</v>
      </c>
      <c r="D43" s="21">
        <v>0</v>
      </c>
      <c r="E43" s="21">
        <v>0</v>
      </c>
      <c r="F43" s="22">
        <v>2312</v>
      </c>
    </row>
    <row r="44" spans="1:6" x14ac:dyDescent="0.25">
      <c r="A44" s="2" t="s">
        <v>103</v>
      </c>
      <c r="B44" s="1" t="s">
        <v>120</v>
      </c>
      <c r="C44" s="39">
        <f>1440+1440+768</f>
        <v>3648</v>
      </c>
      <c r="D44" s="39">
        <v>0</v>
      </c>
      <c r="E44" s="39">
        <v>0</v>
      </c>
      <c r="F44" s="30">
        <v>3648</v>
      </c>
    </row>
    <row r="45" spans="1:6" ht="15.75" thickBot="1" x14ac:dyDescent="0.3">
      <c r="A45" s="70" t="s">
        <v>103</v>
      </c>
      <c r="B45" s="71" t="s">
        <v>124</v>
      </c>
      <c r="C45" s="69">
        <v>2000</v>
      </c>
      <c r="D45" s="69">
        <v>0</v>
      </c>
      <c r="E45" s="69">
        <v>0</v>
      </c>
      <c r="F45" s="26">
        <v>2000</v>
      </c>
    </row>
    <row r="46" spans="1:6" ht="15.75" thickBot="1" x14ac:dyDescent="0.3">
      <c r="A46" s="88" t="s">
        <v>8</v>
      </c>
      <c r="B46" s="89"/>
      <c r="C46" s="25">
        <f>C43+C44+C45</f>
        <v>7960</v>
      </c>
      <c r="D46" s="25">
        <v>0</v>
      </c>
      <c r="E46" s="25">
        <f>E43+E44</f>
        <v>0</v>
      </c>
      <c r="F46" s="26">
        <f>F43+F44+F45</f>
        <v>7960</v>
      </c>
    </row>
    <row r="47" spans="1:6" x14ac:dyDescent="0.25">
      <c r="A47" s="63" t="s">
        <v>125</v>
      </c>
    </row>
    <row r="49" spans="1:10" x14ac:dyDescent="0.25">
      <c r="F49" s="18" t="s">
        <v>85</v>
      </c>
    </row>
    <row r="50" spans="1:10" ht="15.75" x14ac:dyDescent="0.25">
      <c r="A50" s="85" t="s">
        <v>86</v>
      </c>
      <c r="B50" s="85"/>
      <c r="C50" s="85"/>
      <c r="D50" s="85"/>
      <c r="E50" s="85"/>
      <c r="F50" s="85"/>
    </row>
    <row r="51" spans="1:10" ht="15.75" thickBot="1" x14ac:dyDescent="0.3">
      <c r="F51" s="18" t="s">
        <v>6</v>
      </c>
    </row>
    <row r="52" spans="1:10" ht="32.25" thickBot="1" x14ac:dyDescent="0.3">
      <c r="A52" s="13" t="s">
        <v>5</v>
      </c>
      <c r="B52" s="14" t="s">
        <v>0</v>
      </c>
      <c r="C52" s="19" t="s">
        <v>7</v>
      </c>
      <c r="D52" s="19" t="s">
        <v>2</v>
      </c>
      <c r="E52" s="19" t="s">
        <v>1</v>
      </c>
      <c r="F52" s="20" t="s">
        <v>4</v>
      </c>
    </row>
    <row r="53" spans="1:10" x14ac:dyDescent="0.25">
      <c r="A53" s="11"/>
      <c r="B53" s="12"/>
      <c r="C53" s="21"/>
      <c r="D53" s="21"/>
      <c r="E53" s="21"/>
      <c r="F53" s="22">
        <v>0</v>
      </c>
    </row>
    <row r="54" spans="1:10" ht="15.75" thickBot="1" x14ac:dyDescent="0.3">
      <c r="A54" s="15"/>
      <c r="B54" s="16"/>
      <c r="C54" s="23"/>
      <c r="D54" s="23"/>
      <c r="E54" s="23"/>
      <c r="F54" s="24">
        <v>0</v>
      </c>
    </row>
    <row r="55" spans="1:10" ht="15.75" thickBot="1" x14ac:dyDescent="0.3">
      <c r="A55" s="88" t="s">
        <v>8</v>
      </c>
      <c r="B55" s="89"/>
      <c r="C55" s="25">
        <v>0</v>
      </c>
      <c r="D55" s="25">
        <v>0</v>
      </c>
      <c r="E55" s="25">
        <f>E53+E54</f>
        <v>0</v>
      </c>
      <c r="F55" s="26">
        <f>F53+F54</f>
        <v>0</v>
      </c>
    </row>
    <row r="56" spans="1:10" x14ac:dyDescent="0.25">
      <c r="A56" s="63" t="s">
        <v>125</v>
      </c>
    </row>
    <row r="58" spans="1:10" x14ac:dyDescent="0.25">
      <c r="J58" s="18" t="s">
        <v>87</v>
      </c>
    </row>
    <row r="59" spans="1:10" ht="15.75" x14ac:dyDescent="0.25">
      <c r="A59" s="85" t="s">
        <v>88</v>
      </c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5.75" thickBot="1" x14ac:dyDescent="0.3">
      <c r="J60" s="18" t="s">
        <v>6</v>
      </c>
    </row>
    <row r="61" spans="1:10" ht="15.75" thickBot="1" x14ac:dyDescent="0.3">
      <c r="A61" s="78" t="s">
        <v>5</v>
      </c>
      <c r="B61" s="80" t="s">
        <v>0</v>
      </c>
      <c r="C61" s="82" t="s">
        <v>126</v>
      </c>
      <c r="D61" s="83"/>
      <c r="E61" s="83"/>
      <c r="F61" s="84"/>
      <c r="G61" s="82" t="s">
        <v>127</v>
      </c>
      <c r="H61" s="83"/>
      <c r="I61" s="83"/>
      <c r="J61" s="84"/>
    </row>
    <row r="62" spans="1:10" ht="32.25" thickBot="1" x14ac:dyDescent="0.3">
      <c r="A62" s="79"/>
      <c r="B62" s="81"/>
      <c r="C62" s="76" t="s">
        <v>7</v>
      </c>
      <c r="D62" s="19" t="s">
        <v>2</v>
      </c>
      <c r="E62" s="19" t="s">
        <v>1</v>
      </c>
      <c r="F62" s="20" t="s">
        <v>4</v>
      </c>
      <c r="G62" s="19" t="s">
        <v>7</v>
      </c>
      <c r="H62" s="19" t="s">
        <v>2</v>
      </c>
      <c r="I62" s="19" t="s">
        <v>1</v>
      </c>
      <c r="J62" s="20" t="s">
        <v>4</v>
      </c>
    </row>
    <row r="63" spans="1:10" x14ac:dyDescent="0.25">
      <c r="A63" s="11" t="s">
        <v>93</v>
      </c>
      <c r="B63" s="12" t="s">
        <v>95</v>
      </c>
      <c r="C63" s="21">
        <v>10850</v>
      </c>
      <c r="D63" s="21">
        <v>0</v>
      </c>
      <c r="E63" s="21">
        <v>0</v>
      </c>
      <c r="F63" s="53">
        <f>C63+D63+E63</f>
        <v>10850</v>
      </c>
      <c r="G63" s="21">
        <f>11850+850</f>
        <v>12700</v>
      </c>
      <c r="H63" s="21">
        <v>0</v>
      </c>
      <c r="I63" s="21">
        <v>0</v>
      </c>
      <c r="J63" s="53">
        <f>G63+H63+I63</f>
        <v>12700</v>
      </c>
    </row>
    <row r="64" spans="1:10" x14ac:dyDescent="0.25">
      <c r="A64" s="2" t="s">
        <v>92</v>
      </c>
      <c r="B64" s="1" t="s">
        <v>97</v>
      </c>
      <c r="C64" s="39">
        <v>3296</v>
      </c>
      <c r="D64" s="39">
        <v>0</v>
      </c>
      <c r="E64" s="39">
        <v>0</v>
      </c>
      <c r="F64" s="30">
        <f>C64+D64+E64</f>
        <v>3296</v>
      </c>
      <c r="G64" s="39">
        <v>3296</v>
      </c>
      <c r="H64" s="39">
        <v>0</v>
      </c>
      <c r="I64" s="39">
        <v>0</v>
      </c>
      <c r="J64" s="30">
        <f>G64+H64+I64</f>
        <v>3296</v>
      </c>
    </row>
    <row r="65" spans="1:10" x14ac:dyDescent="0.25">
      <c r="A65" s="2" t="s">
        <v>94</v>
      </c>
      <c r="B65" s="1" t="s">
        <v>96</v>
      </c>
      <c r="C65" s="39">
        <v>1800</v>
      </c>
      <c r="D65" s="39">
        <v>0</v>
      </c>
      <c r="E65" s="39">
        <v>0</v>
      </c>
      <c r="F65" s="30">
        <f>C65+D65+E65</f>
        <v>1800</v>
      </c>
      <c r="G65" s="39">
        <v>1800</v>
      </c>
      <c r="H65" s="39">
        <v>0</v>
      </c>
      <c r="I65" s="39">
        <v>0</v>
      </c>
      <c r="J65" s="30">
        <f>G65+H65+I65</f>
        <v>1800</v>
      </c>
    </row>
    <row r="66" spans="1:10" x14ac:dyDescent="0.25">
      <c r="A66" s="2" t="s">
        <v>101</v>
      </c>
      <c r="B66" s="1" t="s">
        <v>102</v>
      </c>
      <c r="C66" s="39">
        <v>0</v>
      </c>
      <c r="D66" s="39">
        <v>0</v>
      </c>
      <c r="E66" s="39">
        <v>0</v>
      </c>
      <c r="F66" s="30">
        <f>C66+D66+E66</f>
        <v>0</v>
      </c>
      <c r="G66" s="39">
        <v>0</v>
      </c>
      <c r="H66" s="39">
        <v>0</v>
      </c>
      <c r="I66" s="39">
        <v>0</v>
      </c>
      <c r="J66" s="30">
        <f>G66+H66+I66</f>
        <v>0</v>
      </c>
    </row>
    <row r="67" spans="1:10" ht="15.75" thickBot="1" x14ac:dyDescent="0.3">
      <c r="A67" s="15"/>
      <c r="B67" s="16"/>
      <c r="C67" s="23">
        <v>0</v>
      </c>
      <c r="D67" s="23">
        <v>0</v>
      </c>
      <c r="E67" s="23">
        <v>0</v>
      </c>
      <c r="F67" s="26">
        <f>C67+D67+E67</f>
        <v>0</v>
      </c>
      <c r="G67" s="23">
        <v>0</v>
      </c>
      <c r="H67" s="23">
        <v>0</v>
      </c>
      <c r="I67" s="23">
        <v>0</v>
      </c>
      <c r="J67" s="26">
        <f>G67+H67+I67</f>
        <v>0</v>
      </c>
    </row>
    <row r="68" spans="1:10" ht="15.75" thickBot="1" x14ac:dyDescent="0.3">
      <c r="A68" s="86" t="s">
        <v>8</v>
      </c>
      <c r="B68" s="87"/>
      <c r="C68" s="31">
        <f t="shared" ref="C68:J68" si="2">SUM(C63:C67)</f>
        <v>15946</v>
      </c>
      <c r="D68" s="31">
        <f t="shared" si="2"/>
        <v>0</v>
      </c>
      <c r="E68" s="31">
        <f t="shared" si="2"/>
        <v>0</v>
      </c>
      <c r="F68" s="32">
        <f t="shared" si="2"/>
        <v>15946</v>
      </c>
      <c r="G68" s="31">
        <f t="shared" si="2"/>
        <v>17796</v>
      </c>
      <c r="H68" s="31">
        <f t="shared" si="2"/>
        <v>0</v>
      </c>
      <c r="I68" s="31">
        <f t="shared" si="2"/>
        <v>0</v>
      </c>
      <c r="J68" s="32">
        <f t="shared" si="2"/>
        <v>17796</v>
      </c>
    </row>
    <row r="69" spans="1:10" x14ac:dyDescent="0.25">
      <c r="A69" s="75" t="s">
        <v>130</v>
      </c>
    </row>
    <row r="70" spans="1:10" ht="15.75" thickBot="1" x14ac:dyDescent="0.3">
      <c r="A70" s="64"/>
    </row>
    <row r="71" spans="1:10" ht="15.75" thickBot="1" x14ac:dyDescent="0.3">
      <c r="B71" s="7" t="s">
        <v>95</v>
      </c>
      <c r="C71" s="61" t="s">
        <v>104</v>
      </c>
    </row>
    <row r="72" spans="1:10" x14ac:dyDescent="0.25">
      <c r="B72" s="3" t="s">
        <v>105</v>
      </c>
      <c r="C72" s="57">
        <v>3550</v>
      </c>
    </row>
    <row r="73" spans="1:10" x14ac:dyDescent="0.25">
      <c r="B73" s="2" t="s">
        <v>106</v>
      </c>
      <c r="C73" s="55">
        <v>2500</v>
      </c>
    </row>
    <row r="74" spans="1:10" x14ac:dyDescent="0.25">
      <c r="B74" s="2" t="s">
        <v>109</v>
      </c>
      <c r="C74" s="55">
        <v>1300</v>
      </c>
    </row>
    <row r="75" spans="1:10" x14ac:dyDescent="0.25">
      <c r="B75" s="2" t="s">
        <v>107</v>
      </c>
      <c r="C75" s="55">
        <v>2500</v>
      </c>
    </row>
    <row r="76" spans="1:10" x14ac:dyDescent="0.25">
      <c r="B76" s="2" t="s">
        <v>108</v>
      </c>
      <c r="C76" s="55">
        <v>1000</v>
      </c>
    </row>
    <row r="77" spans="1:10" ht="15.75" thickBot="1" x14ac:dyDescent="0.3">
      <c r="B77" s="9" t="s">
        <v>128</v>
      </c>
      <c r="C77" s="62">
        <v>1850</v>
      </c>
    </row>
    <row r="78" spans="1:10" ht="15.75" thickBot="1" x14ac:dyDescent="0.3">
      <c r="B78" s="7" t="s">
        <v>4</v>
      </c>
      <c r="C78" s="32">
        <f>SUM(C72:C77)</f>
        <v>12700</v>
      </c>
    </row>
    <row r="80" spans="1:10" x14ac:dyDescent="0.25">
      <c r="J80" s="18" t="s">
        <v>89</v>
      </c>
    </row>
    <row r="81" spans="1:10" ht="15.75" x14ac:dyDescent="0.25">
      <c r="A81" s="85" t="s">
        <v>90</v>
      </c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16.5" thickBot="1" x14ac:dyDescent="0.3">
      <c r="A82" s="73"/>
      <c r="B82" s="73"/>
      <c r="C82" s="73"/>
      <c r="D82" s="73"/>
      <c r="E82" s="73"/>
      <c r="F82" s="73"/>
      <c r="J82" s="18" t="s">
        <v>6</v>
      </c>
    </row>
    <row r="83" spans="1:10" ht="15.75" thickBot="1" x14ac:dyDescent="0.3">
      <c r="A83" s="78" t="s">
        <v>5</v>
      </c>
      <c r="B83" s="80" t="s">
        <v>0</v>
      </c>
      <c r="C83" s="82" t="s">
        <v>126</v>
      </c>
      <c r="D83" s="83"/>
      <c r="E83" s="83"/>
      <c r="F83" s="84"/>
      <c r="G83" s="82" t="s">
        <v>127</v>
      </c>
      <c r="H83" s="83"/>
      <c r="I83" s="83"/>
      <c r="J83" s="84"/>
    </row>
    <row r="84" spans="1:10" ht="32.25" thickBot="1" x14ac:dyDescent="0.3">
      <c r="A84" s="79"/>
      <c r="B84" s="81"/>
      <c r="C84" s="76" t="s">
        <v>7</v>
      </c>
      <c r="D84" s="19" t="s">
        <v>2</v>
      </c>
      <c r="E84" s="19" t="s">
        <v>1</v>
      </c>
      <c r="F84" s="20" t="s">
        <v>4</v>
      </c>
      <c r="G84" s="19" t="s">
        <v>7</v>
      </c>
      <c r="H84" s="19" t="s">
        <v>2</v>
      </c>
      <c r="I84" s="19" t="s">
        <v>1</v>
      </c>
      <c r="J84" s="20" t="s">
        <v>4</v>
      </c>
    </row>
    <row r="85" spans="1:10" x14ac:dyDescent="0.25">
      <c r="A85" s="11" t="s">
        <v>98</v>
      </c>
      <c r="B85" s="12" t="s">
        <v>129</v>
      </c>
      <c r="C85" s="21">
        <v>0</v>
      </c>
      <c r="D85" s="21">
        <v>0</v>
      </c>
      <c r="E85" s="21">
        <v>0</v>
      </c>
      <c r="F85" s="22">
        <v>0</v>
      </c>
      <c r="G85" s="21">
        <v>500</v>
      </c>
      <c r="H85" s="21">
        <v>0</v>
      </c>
      <c r="I85" s="21">
        <v>0</v>
      </c>
      <c r="J85" s="22">
        <v>500</v>
      </c>
    </row>
    <row r="86" spans="1:10" x14ac:dyDescent="0.25">
      <c r="A86" s="3" t="s">
        <v>98</v>
      </c>
      <c r="B86" s="4" t="s">
        <v>100</v>
      </c>
      <c r="C86" s="37">
        <v>103617</v>
      </c>
      <c r="D86" s="37">
        <v>0</v>
      </c>
      <c r="E86" s="37">
        <v>0</v>
      </c>
      <c r="F86" s="30">
        <f>C86+D86+E86</f>
        <v>103617</v>
      </c>
      <c r="G86" s="37">
        <v>107470</v>
      </c>
      <c r="H86" s="37">
        <v>0</v>
      </c>
      <c r="I86" s="37">
        <v>0</v>
      </c>
      <c r="J86" s="30">
        <f>G86+H86+I86</f>
        <v>107470</v>
      </c>
    </row>
    <row r="87" spans="1:10" ht="15.75" thickBot="1" x14ac:dyDescent="0.3">
      <c r="A87" s="5" t="s">
        <v>99</v>
      </c>
      <c r="B87" s="6" t="s">
        <v>123</v>
      </c>
      <c r="C87" s="68">
        <v>102829</v>
      </c>
      <c r="D87" s="68">
        <v>0</v>
      </c>
      <c r="E87" s="68">
        <v>0</v>
      </c>
      <c r="F87" s="38">
        <f>C87+D87+E87</f>
        <v>102829</v>
      </c>
      <c r="G87" s="68">
        <v>102829</v>
      </c>
      <c r="H87" s="68">
        <v>0</v>
      </c>
      <c r="I87" s="68">
        <v>0</v>
      </c>
      <c r="J87" s="38">
        <f>G87+H87+I87</f>
        <v>102829</v>
      </c>
    </row>
    <row r="88" spans="1:10" ht="15.75" thickBot="1" x14ac:dyDescent="0.3">
      <c r="A88" s="86" t="s">
        <v>8</v>
      </c>
      <c r="B88" s="87"/>
      <c r="C88" s="31">
        <f>SUM(C85:C87)</f>
        <v>206446</v>
      </c>
      <c r="D88" s="31">
        <v>0</v>
      </c>
      <c r="E88" s="31">
        <f>E85+E87+E86</f>
        <v>0</v>
      </c>
      <c r="F88" s="32">
        <f>F85+F87+F86</f>
        <v>206446</v>
      </c>
      <c r="G88" s="31">
        <f>SUM(G85:G87)</f>
        <v>210799</v>
      </c>
      <c r="H88" s="31">
        <v>0</v>
      </c>
      <c r="I88" s="31">
        <f>I85+I87+I86</f>
        <v>0</v>
      </c>
      <c r="J88" s="32">
        <f>J85+J87+J86</f>
        <v>210799</v>
      </c>
    </row>
    <row r="89" spans="1:10" x14ac:dyDescent="0.25">
      <c r="A89" s="75" t="s">
        <v>130</v>
      </c>
    </row>
    <row r="91" spans="1:10" x14ac:dyDescent="0.25">
      <c r="F91" s="18" t="s">
        <v>122</v>
      </c>
    </row>
    <row r="92" spans="1:10" ht="15.75" x14ac:dyDescent="0.25">
      <c r="A92" s="85" t="s">
        <v>115</v>
      </c>
      <c r="B92" s="85"/>
      <c r="C92" s="85"/>
      <c r="D92" s="85"/>
      <c r="E92" s="85"/>
      <c r="F92" s="85"/>
    </row>
    <row r="93" spans="1:10" ht="15.75" thickBot="1" x14ac:dyDescent="0.3">
      <c r="F93" s="18" t="s">
        <v>6</v>
      </c>
    </row>
    <row r="94" spans="1:10" ht="32.25" thickBot="1" x14ac:dyDescent="0.3">
      <c r="A94" s="13" t="s">
        <v>5</v>
      </c>
      <c r="B94" s="14" t="s">
        <v>0</v>
      </c>
      <c r="C94" s="19" t="s">
        <v>7</v>
      </c>
      <c r="D94" s="19" t="s">
        <v>2</v>
      </c>
      <c r="E94" s="19" t="s">
        <v>1</v>
      </c>
      <c r="F94" s="20" t="s">
        <v>4</v>
      </c>
    </row>
    <row r="95" spans="1:10" x14ac:dyDescent="0.25">
      <c r="A95" s="11" t="s">
        <v>116</v>
      </c>
      <c r="B95" s="12" t="s">
        <v>118</v>
      </c>
      <c r="C95" s="21">
        <v>2000</v>
      </c>
      <c r="D95" s="21">
        <v>0</v>
      </c>
      <c r="E95" s="21">
        <v>0</v>
      </c>
      <c r="F95" s="22">
        <v>2000</v>
      </c>
    </row>
    <row r="96" spans="1:10" x14ac:dyDescent="0.25">
      <c r="A96" s="3" t="s">
        <v>117</v>
      </c>
      <c r="B96" s="4" t="s">
        <v>119</v>
      </c>
      <c r="C96" s="37">
        <v>2000</v>
      </c>
      <c r="D96" s="37">
        <v>0</v>
      </c>
      <c r="E96" s="37">
        <v>0</v>
      </c>
      <c r="F96" s="38">
        <v>2000</v>
      </c>
    </row>
    <row r="97" spans="1:6" ht="15.75" thickBot="1" x14ac:dyDescent="0.3">
      <c r="A97" s="15"/>
      <c r="B97" s="16"/>
      <c r="C97" s="23">
        <v>0</v>
      </c>
      <c r="D97" s="23">
        <v>0</v>
      </c>
      <c r="E97" s="23">
        <v>0</v>
      </c>
      <c r="F97" s="24">
        <v>0</v>
      </c>
    </row>
    <row r="98" spans="1:6" ht="15.75" thickBot="1" x14ac:dyDescent="0.3">
      <c r="A98" s="88" t="s">
        <v>8</v>
      </c>
      <c r="B98" s="89"/>
      <c r="C98" s="25">
        <f>SUM(C95:C97)</f>
        <v>4000</v>
      </c>
      <c r="D98" s="25">
        <v>0</v>
      </c>
      <c r="E98" s="25">
        <f>E95+E97+E96</f>
        <v>0</v>
      </c>
      <c r="F98" s="26">
        <f>F95+F97+F96</f>
        <v>4000</v>
      </c>
    </row>
    <row r="99" spans="1:6" x14ac:dyDescent="0.25">
      <c r="A99" s="63" t="s">
        <v>125</v>
      </c>
    </row>
  </sheetData>
  <mergeCells count="28">
    <mergeCell ref="G4:J4"/>
    <mergeCell ref="A19:B19"/>
    <mergeCell ref="A2:J2"/>
    <mergeCell ref="C83:F83"/>
    <mergeCell ref="G83:J83"/>
    <mergeCell ref="A92:F92"/>
    <mergeCell ref="A98:B98"/>
    <mergeCell ref="A40:F40"/>
    <mergeCell ref="A46:B46"/>
    <mergeCell ref="A50:F50"/>
    <mergeCell ref="A55:B55"/>
    <mergeCell ref="A59:J59"/>
    <mergeCell ref="A61:A62"/>
    <mergeCell ref="B61:B62"/>
    <mergeCell ref="C61:F61"/>
    <mergeCell ref="G61:J61"/>
    <mergeCell ref="A68:B68"/>
    <mergeCell ref="A22:F22"/>
    <mergeCell ref="A27:B27"/>
    <mergeCell ref="A31:F31"/>
    <mergeCell ref="A4:A5"/>
    <mergeCell ref="B4:B5"/>
    <mergeCell ref="C4:F4"/>
    <mergeCell ref="A81:J81"/>
    <mergeCell ref="A83:A84"/>
    <mergeCell ref="B83:B84"/>
    <mergeCell ref="A88:B88"/>
    <mergeCell ref="A36:B3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7.1-7.8. sz.mellékletek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2014-02-18T16:21:07Z</cp:lastPrinted>
  <dcterms:created xsi:type="dcterms:W3CDTF">2014-02-09T08:54:17Z</dcterms:created>
  <dcterms:modified xsi:type="dcterms:W3CDTF">2017-12-15T18:20:25Z</dcterms:modified>
</cp:coreProperties>
</file>