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70" yWindow="60" windowWidth="7905" windowHeight="9120" activeTab="1"/>
  </bookViews>
  <sheets>
    <sheet name="NNÖ bev össz 841127" sheetId="1" r:id="rId1"/>
    <sheet name="NNÖ kiad össz 841127" sheetId="2" r:id="rId2"/>
    <sheet name="NNÖ bev műk 841127" sheetId="3" r:id="rId3"/>
    <sheet name="NNÖ bev felh 841127" sheetId="4" r:id="rId4"/>
    <sheet name="NNÖ kiad műk 841127" sheetId="5" r:id="rId5"/>
    <sheet name="NNÖ kiad  felh 841127" sheetId="6" r:id="rId6"/>
  </sheets>
  <externalReferences>
    <externalReference r:id="rId9"/>
  </externalReferences>
  <definedNames>
    <definedName name="_xlnm.Print_Area" localSheetId="3">'NNÖ bev felh 841127'!$A$1:$C$58</definedName>
    <definedName name="_xlnm.Print_Area" localSheetId="2">'NNÖ bev műk 841127'!$A$1:$C$59</definedName>
    <definedName name="_xlnm.Print_Area" localSheetId="0">'NNÖ bev össz 841127'!$A$1:$C$59</definedName>
    <definedName name="_xlnm.Print_Area" localSheetId="4">'NNÖ kiad műk 841127'!$A$1:$C$48</definedName>
    <definedName name="_xlnm.Print_Area" localSheetId="1">'NNÖ kiad össz 841127'!$A$1:$C$47</definedName>
  </definedNames>
  <calcPr fullCalcOnLoad="1"/>
</workbook>
</file>

<file path=xl/sharedStrings.xml><?xml version="1.0" encoding="utf-8"?>
<sst xmlns="http://schemas.openxmlformats.org/spreadsheetml/2006/main" count="302" uniqueCount="122">
  <si>
    <t>52…….</t>
  </si>
  <si>
    <t>Elnök 90eFt/hó</t>
  </si>
  <si>
    <t>53…..</t>
  </si>
  <si>
    <t>Járulékok (jelenleg 27%)</t>
  </si>
  <si>
    <t>Elnök helyettes, KT tagok 22,5eFt/hó</t>
  </si>
  <si>
    <t>Hajtó és kenőanyag</t>
  </si>
  <si>
    <t>Folyóirat beszerzés</t>
  </si>
  <si>
    <t>Víz és csatorna díjak</t>
  </si>
  <si>
    <t>Különféle kiadások és befizetések</t>
  </si>
  <si>
    <t>Anyagbeszerzés</t>
  </si>
  <si>
    <t>Reklám és propaganda kiadások</t>
  </si>
  <si>
    <t>Mük c pénzeszköz átadás non-profit szervnek</t>
  </si>
  <si>
    <t>Irodaszer nyomtatvány beszerzés</t>
  </si>
  <si>
    <t>Könyvbeszerzés</t>
  </si>
  <si>
    <t>Egyéb információ hordozó</t>
  </si>
  <si>
    <t>Kisértékü tárgyi eszköz és szellemi termék</t>
  </si>
  <si>
    <t>Kisebbség kisértékü leltározandó</t>
  </si>
  <si>
    <t>Árubeszerzés</t>
  </si>
  <si>
    <t>Nem adatátvitelü távközlési díjak</t>
  </si>
  <si>
    <t>Telefon kártya</t>
  </si>
  <si>
    <t>Gázenergia szolgáltatás díja</t>
  </si>
  <si>
    <t>Villamosenergia szolg díja</t>
  </si>
  <si>
    <t>Egyéb üzemeltetési,fenntartási szolg</t>
  </si>
  <si>
    <t>Vásárolt termék és szolg Áfa</t>
  </si>
  <si>
    <t>Számlázott szellemi tevékenység teljesit</t>
  </si>
  <si>
    <t>Különféle adók díjak egyéb befizet</t>
  </si>
  <si>
    <t>Jóléti sport és kulturális kiadások</t>
  </si>
  <si>
    <t>Szállitási szolgáltatások</t>
  </si>
  <si>
    <t>Reprezentáció</t>
  </si>
  <si>
    <t>Szakmai anyag</t>
  </si>
  <si>
    <t>Ingatlan karbantartás</t>
  </si>
  <si>
    <t>Gépkarbantartás</t>
  </si>
  <si>
    <t>Pénzügyi szolg.</t>
  </si>
  <si>
    <t>Bevételi jogcím megnevezése</t>
  </si>
  <si>
    <t>Hatósági jogkörhöz köthető működési bevételek</t>
  </si>
  <si>
    <t xml:space="preserve">Alaptevékenység egyéb bevételei </t>
  </si>
  <si>
    <t>Önkormányzati lakások lakbérbevétele</t>
  </si>
  <si>
    <t>Önkormányzati lakások értékesítése</t>
  </si>
  <si>
    <t>Lakóingatlan bérbeadása, üzemeltetése</t>
  </si>
  <si>
    <t>Nem lakóingatlan bérbeadása, üzemeltetése</t>
  </si>
  <si>
    <t>Közterülethasználati díj</t>
  </si>
  <si>
    <t>Könyvkiadás</t>
  </si>
  <si>
    <t>Folyóirat, időszaki kiadvány</t>
  </si>
  <si>
    <t>Igazg.tev. Bevételei ??</t>
  </si>
  <si>
    <t>Szennyvíz gyűjtése, tisztítása, elhelyezése</t>
  </si>
  <si>
    <t>Továbbszámlázott bevételek</t>
  </si>
  <si>
    <t>ÁFA bevételek és visszatérülések</t>
  </si>
  <si>
    <t>Épület- építmény bérleti szerződések utáni ÁFA</t>
  </si>
  <si>
    <t>Értékesítés utáni  ÁFA bevétel</t>
  </si>
  <si>
    <t>Továbbszámlázott bevételek utáni ÁFA</t>
  </si>
  <si>
    <t>Hozam és kamatbevételek</t>
  </si>
  <si>
    <t>Helyi adók</t>
  </si>
  <si>
    <t>Építmény adó</t>
  </si>
  <si>
    <t>Telekadó</t>
  </si>
  <si>
    <t>Vállalkozók kommunális adója</t>
  </si>
  <si>
    <t>Iparűzési adó</t>
  </si>
  <si>
    <t>Idegenforgalmi adó</t>
  </si>
  <si>
    <t>Átengedett SZJA</t>
  </si>
  <si>
    <t>Személyi jövedelemadó helyben maradó része</t>
  </si>
  <si>
    <t>Jövedelemdifferenciálódás mértéke</t>
  </si>
  <si>
    <t>Gépjármű adó</t>
  </si>
  <si>
    <t>Egyéb sajátos folyó bevételek</t>
  </si>
  <si>
    <t>Bírság</t>
  </si>
  <si>
    <t>Késedelmi pótlék</t>
  </si>
  <si>
    <t>Környezetvédelmi bírság</t>
  </si>
  <si>
    <t>Helyszíni bírság</t>
  </si>
  <si>
    <t>Szabálysértési bírság</t>
  </si>
  <si>
    <t>Átengedett szabálysértés</t>
  </si>
  <si>
    <t>Talajterhelési díj</t>
  </si>
  <si>
    <t>Központi támogatás összesen</t>
  </si>
  <si>
    <t>Normatív állami hozzájár.lakosságszámhoz kötötten</t>
  </si>
  <si>
    <t>Normatív állami hozzájár.feladatmutatóhoz kötötten</t>
  </si>
  <si>
    <t>Kiegészítő támogatások egyes közokt.feladatokhoz</t>
  </si>
  <si>
    <t>Kiegészítő támogatások egyes szoc.feladatokhoz</t>
  </si>
  <si>
    <t>Átvett pénzeszközök államháztartáson belül</t>
  </si>
  <si>
    <t>Pályázati pénzeszköz útépítésre</t>
  </si>
  <si>
    <t>Család és nővédelmi eü.ellátás</t>
  </si>
  <si>
    <t>Ifjúsági-egészségügyi ellátás</t>
  </si>
  <si>
    <t>Köcélú  foglalkoztatása</t>
  </si>
  <si>
    <t>Kisebbségek állami támogatása</t>
  </si>
  <si>
    <t>Mozgáskorlátozottak közlekedési támogatása</t>
  </si>
  <si>
    <t>Strigoniumnak átadandó ingatlanok ÁFA-vonzata</t>
  </si>
  <si>
    <t xml:space="preserve">Korábbi években nyújtott hitelek visszatérülése lakosságtól </t>
  </si>
  <si>
    <t>Intézmény finanszírozás</t>
  </si>
  <si>
    <t>Pénzmaradvány</t>
  </si>
  <si>
    <t>Függő., átfutó, kiegyenlítő bevételek</t>
  </si>
  <si>
    <t>Működési bevételek összesen</t>
  </si>
  <si>
    <t xml:space="preserve">Pilisborosjenő, 2012. </t>
  </si>
  <si>
    <t>Költségvetési kiadások összesen:</t>
  </si>
  <si>
    <t>Kisebbségek önkormányzati támogatása</t>
  </si>
  <si>
    <t xml:space="preserve"> </t>
  </si>
  <si>
    <t>Kiadási jogcím megnevezése</t>
  </si>
  <si>
    <t>Bevételek összesen</t>
  </si>
  <si>
    <t>Támogatásértékű felhalmozási és egyéb kiadások</t>
  </si>
  <si>
    <t>Költségvetési  felhalmozási kiadások összesen:</t>
  </si>
  <si>
    <t>Tiszteletdíj, megbízási díj</t>
  </si>
  <si>
    <t>Telefonköltség nettó 1575*2*10=31500</t>
  </si>
  <si>
    <t>Különféle adók díjak egyéb befizet tel után 4000</t>
  </si>
  <si>
    <t>Nemzetiségek állami támogatása</t>
  </si>
  <si>
    <t>Nemzetiségek önkormányzati támogatása</t>
  </si>
  <si>
    <t>Felhalmozási kiadások ÁFA</t>
  </si>
  <si>
    <t>Tiszteletdíjak</t>
  </si>
  <si>
    <t>Megbízási díj</t>
  </si>
  <si>
    <t>Járulékok(27%)</t>
  </si>
  <si>
    <t>Beruházási kiadások</t>
  </si>
  <si>
    <t>Felújítási kiadások/ Tájház</t>
  </si>
  <si>
    <t>2012. évi módosított előirányzat</t>
  </si>
  <si>
    <t>2012. évi teljesítés</t>
  </si>
  <si>
    <t>2012. évi eredeti előirányzat</t>
  </si>
  <si>
    <t>Német Nemzetiségi Önkormányzat 2012. évre teljesített  önkormányzati költségvetésének felhalmozási kiadásai</t>
  </si>
  <si>
    <t>Pilisborosjenő Német Nemzetiségi Önkormányzatának 2012. évi zárszámadásáról szóló 16/2013.(IV.23.) számú határozat 3/B sz. melléklete</t>
  </si>
  <si>
    <t>Pilisborosjenő Német Nemzetiségi Önkormányzatának 2012. évi zárszámadásáról szóló  16/2013.(IV.23.) számú határoza 3/A sz. melléklete</t>
  </si>
  <si>
    <t>Pilisborosjenő Német Nemzetiségi Önkormányzatának 2012. évi zárszámadásáról szóló  16/2013.(IV.23.) számú határoza 2/B sz. melléklete</t>
  </si>
  <si>
    <t>Német Nemzetiségi Önkormányzat 2012. évi teljesített felhalmozási bevételei</t>
  </si>
  <si>
    <r>
      <t xml:space="preserve">Pilisborosjenő Német Nemzetiségi Önkormányzatának 2012. évi zárszámadásáról szóló  16/2013.(IV.23.) számú határoza </t>
    </r>
    <r>
      <rPr>
        <b/>
        <sz val="8"/>
        <rFont val="Times New Roman"/>
        <family val="1"/>
      </rPr>
      <t>3. sz</t>
    </r>
    <r>
      <rPr>
        <sz val="8"/>
        <rFont val="Times New Roman"/>
        <family val="1"/>
      </rPr>
      <t>. melléklete</t>
    </r>
  </si>
  <si>
    <r>
      <t xml:space="preserve">Pilisborosjenő Német Nemzetiségi Önkormányzatának 2012. évi zárszámadásáról szóló  16/2013.(IV.23.) számú határozat </t>
    </r>
    <r>
      <rPr>
        <b/>
        <sz val="8"/>
        <rFont val="Times New Roman"/>
        <family val="1"/>
      </rPr>
      <t>2/A sz</t>
    </r>
    <r>
      <rPr>
        <sz val="8"/>
        <rFont val="Times New Roman"/>
        <family val="1"/>
      </rPr>
      <t>. melléklete</t>
    </r>
  </si>
  <si>
    <t>Német Nemzetiségi Önkormányzat 2012. évi teljesített működési bevételei</t>
  </si>
  <si>
    <r>
      <t>Pilisborosjenő Német Nemzetiségi Önkormányzatának 2012. évi zárszámadásáról szóló  16/2013.(IV.23.) számú határoza</t>
    </r>
    <r>
      <rPr>
        <b/>
        <sz val="8"/>
        <rFont val="Times New Roman"/>
        <family val="1"/>
      </rPr>
      <t xml:space="preserve"> 2. sz. </t>
    </r>
    <r>
      <rPr>
        <sz val="8"/>
        <rFont val="Times New Roman"/>
        <family val="1"/>
      </rPr>
      <t>melléklete</t>
    </r>
  </si>
  <si>
    <t>Német Nemzetiségi Önkormányzat 2012. évi teljesített bevételei</t>
  </si>
  <si>
    <t>Német Nemzetiségi Önkormányzat 2012. évi teljesített kiadásai</t>
  </si>
  <si>
    <t>Német Nemzetiségi Önkormányzat 2012. évi teljesített működési kiadásai</t>
  </si>
  <si>
    <t>Német Nemzetiségi Önkormányzat 2012. évi teljesített felhalmozási kiadásai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</si>
</sst>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_\e&quot;Ft&quot;"/>
    <numFmt numFmtId="165" formatCode="_-* #,##0\ _F_t_-;\-* #,##0\ _F_t_-;_-* &quot;-&quot;??\ _F_t_-;_-@_-"/>
    <numFmt numFmtId="166" formatCode="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_-* #,##0.0\ &quot;Ft&quot;_-;\-* #,##0.0\ &quot;Ft&quot;_-;_-* &quot;-&quot;??\ &quot;Ft&quot;_-;_-@_-"/>
    <numFmt numFmtId="171" formatCode="_-* #,##0\ &quot;Ft&quot;_-;\-* #,##0\ &quot;Ft&quot;_-;_-* &quot;-&quot;??\ &quot;Ft&quot;_-;_-@_-"/>
    <numFmt numFmtId="172" formatCode="_-* #,##0.0\ _F_t_-;\-* #,##0.0\ _F_t_-;_-* &quot;-&quot;??\ _F_t_-;_-@_-"/>
    <numFmt numFmtId="173" formatCode="#,##0.0"/>
    <numFmt numFmtId="174" formatCode="0.000"/>
    <numFmt numFmtId="175" formatCode="0.00000"/>
    <numFmt numFmtId="176" formatCode="0.0000"/>
    <numFmt numFmtId="177" formatCode="[$€-2]\ #\ ##,000_);[Red]\([$€-2]\ #\ ##,000\)"/>
    <numFmt numFmtId="178" formatCode="0.00000000"/>
    <numFmt numFmtId="179" formatCode="0.0000000"/>
    <numFmt numFmtId="180" formatCode="0.000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sz val="8"/>
      <name val="Arial"/>
      <family val="0"/>
    </font>
    <font>
      <sz val="11"/>
      <name val="Arial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4" borderId="7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2" fillId="6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10" xfId="56" applyFill="1" applyBorder="1">
      <alignment/>
      <protection/>
    </xf>
    <xf numFmtId="0" fontId="9" fillId="0" borderId="0" xfId="56" applyFill="1" applyBorder="1">
      <alignment/>
      <protection/>
    </xf>
    <xf numFmtId="0" fontId="9" fillId="0" borderId="11" xfId="56" applyFill="1" applyBorder="1">
      <alignment/>
      <protection/>
    </xf>
    <xf numFmtId="0" fontId="20" fillId="0" borderId="12" xfId="56" applyFont="1" applyFill="1" applyBorder="1">
      <alignment/>
      <protection/>
    </xf>
    <xf numFmtId="0" fontId="20" fillId="0" borderId="13" xfId="56" applyFont="1" applyFill="1" applyBorder="1">
      <alignment/>
      <protection/>
    </xf>
    <xf numFmtId="0" fontId="9" fillId="0" borderId="14" xfId="56" applyFill="1" applyBorder="1">
      <alignment/>
      <protection/>
    </xf>
    <xf numFmtId="0" fontId="9" fillId="0" borderId="0" xfId="56" applyFill="1">
      <alignment/>
      <protection/>
    </xf>
    <xf numFmtId="1" fontId="9" fillId="0" borderId="10" xfId="56" applyNumberFormat="1" applyFill="1" applyBorder="1">
      <alignment/>
      <protection/>
    </xf>
    <xf numFmtId="1" fontId="20" fillId="0" borderId="13" xfId="56" applyNumberFormat="1" applyFont="1" applyFill="1" applyBorder="1">
      <alignment/>
      <protection/>
    </xf>
    <xf numFmtId="0" fontId="9" fillId="0" borderId="15" xfId="56" applyFill="1" applyBorder="1">
      <alignment/>
      <protection/>
    </xf>
    <xf numFmtId="0" fontId="9" fillId="0" borderId="16" xfId="56" applyFill="1" applyBorder="1">
      <alignment/>
      <protection/>
    </xf>
    <xf numFmtId="0" fontId="9" fillId="0" borderId="17" xfId="56" applyFill="1" applyBorder="1">
      <alignment/>
      <protection/>
    </xf>
    <xf numFmtId="1" fontId="9" fillId="0" borderId="18" xfId="56" applyNumberFormat="1" applyFill="1" applyBorder="1">
      <alignment/>
      <protection/>
    </xf>
    <xf numFmtId="0" fontId="9" fillId="0" borderId="19" xfId="56" applyFill="1" applyBorder="1">
      <alignment/>
      <protection/>
    </xf>
    <xf numFmtId="0" fontId="9" fillId="0" borderId="20" xfId="56" applyFill="1" applyBorder="1">
      <alignment/>
      <protection/>
    </xf>
    <xf numFmtId="1" fontId="20" fillId="0" borderId="21" xfId="56" applyNumberFormat="1" applyFont="1" applyFill="1" applyBorder="1">
      <alignment/>
      <protection/>
    </xf>
    <xf numFmtId="0" fontId="9" fillId="0" borderId="10" xfId="56" applyFont="1" applyFill="1" applyBorder="1">
      <alignment/>
      <protection/>
    </xf>
    <xf numFmtId="1" fontId="21" fillId="0" borderId="21" xfId="56" applyNumberFormat="1" applyFont="1" applyFill="1" applyBorder="1">
      <alignment/>
      <protection/>
    </xf>
    <xf numFmtId="0" fontId="9" fillId="0" borderId="15" xfId="56" applyFont="1" applyFill="1" applyBorder="1">
      <alignment/>
      <protection/>
    </xf>
    <xf numFmtId="0" fontId="9" fillId="0" borderId="22" xfId="56" applyFont="1" applyFill="1" applyBorder="1">
      <alignment/>
      <protection/>
    </xf>
    <xf numFmtId="0" fontId="9" fillId="0" borderId="17" xfId="56" applyFont="1" applyFill="1" applyBorder="1">
      <alignment/>
      <protection/>
    </xf>
    <xf numFmtId="0" fontId="22" fillId="0" borderId="0" xfId="56" applyFont="1" applyFill="1">
      <alignment/>
      <protection/>
    </xf>
    <xf numFmtId="0" fontId="24" fillId="0" borderId="0" xfId="0" applyFont="1" applyFill="1" applyAlignment="1">
      <alignment/>
    </xf>
    <xf numFmtId="3" fontId="25" fillId="18" borderId="0" xfId="0" applyNumberFormat="1" applyFont="1" applyFill="1" applyBorder="1" applyAlignment="1">
      <alignment/>
    </xf>
    <xf numFmtId="3" fontId="26" fillId="18" borderId="0" xfId="0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/>
    </xf>
    <xf numFmtId="3" fontId="27" fillId="0" borderId="23" xfId="0" applyNumberFormat="1" applyFont="1" applyFill="1" applyBorder="1" applyAlignment="1">
      <alignment vertical="center"/>
    </xf>
    <xf numFmtId="0" fontId="28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left" vertical="center" wrapText="1"/>
    </xf>
    <xf numFmtId="3" fontId="27" fillId="0" borderId="24" xfId="0" applyNumberFormat="1" applyFont="1" applyFill="1" applyBorder="1" applyAlignment="1">
      <alignment vertical="center"/>
    </xf>
    <xf numFmtId="0" fontId="28" fillId="0" borderId="18" xfId="0" applyFont="1" applyBorder="1" applyAlignment="1">
      <alignment horizontal="left" vertical="center" wrapText="1"/>
    </xf>
    <xf numFmtId="3" fontId="28" fillId="0" borderId="24" xfId="0" applyNumberFormat="1" applyFont="1" applyFill="1" applyBorder="1" applyAlignment="1">
      <alignment vertical="center"/>
    </xf>
    <xf numFmtId="0" fontId="28" fillId="0" borderId="18" xfId="0" applyFont="1" applyFill="1" applyBorder="1" applyAlignment="1">
      <alignment horizontal="left" vertical="center" wrapText="1"/>
    </xf>
    <xf numFmtId="0" fontId="27" fillId="0" borderId="18" xfId="0" applyFont="1" applyBorder="1" applyAlignment="1">
      <alignment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3" fontId="30" fillId="0" borderId="24" xfId="0" applyNumberFormat="1" applyFont="1" applyFill="1" applyBorder="1" applyAlignment="1">
      <alignment vertical="center"/>
    </xf>
    <xf numFmtId="0" fontId="31" fillId="0" borderId="18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left" vertical="center" wrapText="1"/>
    </xf>
    <xf numFmtId="3" fontId="32" fillId="0" borderId="24" xfId="0" applyNumberFormat="1" applyFont="1" applyFill="1" applyBorder="1" applyAlignment="1">
      <alignment horizontal="right" vertical="center"/>
    </xf>
    <xf numFmtId="0" fontId="31" fillId="0" borderId="0" xfId="0" applyFont="1" applyAlignment="1">
      <alignment/>
    </xf>
    <xf numFmtId="0" fontId="28" fillId="0" borderId="18" xfId="0" applyFont="1" applyBorder="1" applyAlignment="1">
      <alignment/>
    </xf>
    <xf numFmtId="0" fontId="28" fillId="0" borderId="18" xfId="0" applyFont="1" applyFill="1" applyBorder="1" applyAlignment="1">
      <alignment vertical="center" wrapText="1" shrinkToFit="1"/>
    </xf>
    <xf numFmtId="3" fontId="31" fillId="0" borderId="24" xfId="0" applyNumberFormat="1" applyFont="1" applyFill="1" applyBorder="1" applyAlignment="1">
      <alignment horizontal="right" vertical="center"/>
    </xf>
    <xf numFmtId="0" fontId="30" fillId="0" borderId="18" xfId="0" applyFont="1" applyFill="1" applyBorder="1" applyAlignment="1">
      <alignment vertical="center" wrapText="1" shrinkToFit="1"/>
    </xf>
    <xf numFmtId="0" fontId="27" fillId="0" borderId="18" xfId="0" applyFont="1" applyFill="1" applyBorder="1" applyAlignment="1">
      <alignment horizontal="left" vertical="center" wrapText="1"/>
    </xf>
    <xf numFmtId="0" fontId="28" fillId="0" borderId="25" xfId="0" applyFont="1" applyBorder="1" applyAlignment="1">
      <alignment horizontal="center"/>
    </xf>
    <xf numFmtId="0" fontId="27" fillId="0" borderId="26" xfId="0" applyFont="1" applyFill="1" applyBorder="1" applyAlignment="1">
      <alignment horizontal="left" vertical="center" wrapText="1"/>
    </xf>
    <xf numFmtId="3" fontId="27" fillId="0" borderId="27" xfId="0" applyNumberFormat="1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3" fontId="27" fillId="0" borderId="28" xfId="0" applyNumberFormat="1" applyFont="1" applyFill="1" applyBorder="1" applyAlignment="1">
      <alignment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left" vertical="center" wrapText="1"/>
    </xf>
    <xf numFmtId="3" fontId="27" fillId="0" borderId="30" xfId="0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5" fillId="18" borderId="0" xfId="0" applyFont="1" applyFill="1" applyAlignment="1">
      <alignment vertical="center"/>
    </xf>
    <xf numFmtId="0" fontId="28" fillId="18" borderId="0" xfId="0" applyFont="1" applyFill="1" applyAlignment="1">
      <alignment horizontal="left" vertic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3" fontId="28" fillId="0" borderId="0" xfId="0" applyNumberFormat="1" applyFont="1" applyFill="1" applyAlignment="1">
      <alignment/>
    </xf>
    <xf numFmtId="0" fontId="22" fillId="0" borderId="31" xfId="56" applyFont="1" applyFill="1" applyBorder="1">
      <alignment/>
      <protection/>
    </xf>
    <xf numFmtId="1" fontId="22" fillId="0" borderId="32" xfId="56" applyNumberFormat="1" applyFont="1" applyFill="1" applyBorder="1">
      <alignment/>
      <protection/>
    </xf>
    <xf numFmtId="0" fontId="22" fillId="0" borderId="33" xfId="56" applyFont="1" applyFill="1" applyBorder="1">
      <alignment/>
      <protection/>
    </xf>
    <xf numFmtId="1" fontId="21" fillId="0" borderId="34" xfId="56" applyNumberFormat="1" applyFont="1" applyFill="1" applyBorder="1">
      <alignment/>
      <protection/>
    </xf>
    <xf numFmtId="0" fontId="22" fillId="19" borderId="31" xfId="56" applyFont="1" applyFill="1" applyBorder="1">
      <alignment/>
      <protection/>
    </xf>
    <xf numFmtId="1" fontId="22" fillId="19" borderId="32" xfId="56" applyNumberFormat="1" applyFont="1" applyFill="1" applyBorder="1">
      <alignment/>
      <protection/>
    </xf>
    <xf numFmtId="1" fontId="21" fillId="0" borderId="35" xfId="56" applyNumberFormat="1" applyFont="1" applyFill="1" applyBorder="1">
      <alignment/>
      <protection/>
    </xf>
    <xf numFmtId="0" fontId="22" fillId="0" borderId="36" xfId="56" applyFont="1" applyFill="1" applyBorder="1">
      <alignment/>
      <protection/>
    </xf>
    <xf numFmtId="0" fontId="22" fillId="0" borderId="37" xfId="56" applyFont="1" applyFill="1" applyBorder="1">
      <alignment/>
      <protection/>
    </xf>
    <xf numFmtId="0" fontId="21" fillId="0" borderId="38" xfId="56" applyFont="1" applyFill="1" applyBorder="1">
      <alignment/>
      <protection/>
    </xf>
    <xf numFmtId="1" fontId="22" fillId="0" borderId="36" xfId="56" applyNumberFormat="1" applyFont="1" applyFill="1" applyBorder="1">
      <alignment/>
      <protection/>
    </xf>
    <xf numFmtId="1" fontId="21" fillId="0" borderId="38" xfId="56" applyNumberFormat="1" applyFont="1" applyFill="1" applyBorder="1">
      <alignment/>
      <protection/>
    </xf>
    <xf numFmtId="0" fontId="9" fillId="0" borderId="39" xfId="56" applyFill="1" applyBorder="1">
      <alignment/>
      <protection/>
    </xf>
    <xf numFmtId="0" fontId="22" fillId="0" borderId="40" xfId="56" applyFont="1" applyFill="1" applyBorder="1">
      <alignment/>
      <protection/>
    </xf>
    <xf numFmtId="0" fontId="22" fillId="0" borderId="16" xfId="56" applyFont="1" applyFill="1" applyBorder="1">
      <alignment/>
      <protection/>
    </xf>
    <xf numFmtId="1" fontId="22" fillId="0" borderId="18" xfId="56" applyNumberFormat="1" applyFont="1" applyFill="1" applyBorder="1">
      <alignment/>
      <protection/>
    </xf>
    <xf numFmtId="0" fontId="22" fillId="0" borderId="20" xfId="56" applyFont="1" applyFill="1" applyBorder="1">
      <alignment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2" fillId="0" borderId="18" xfId="56" applyFont="1" applyFill="1" applyBorder="1">
      <alignment/>
      <protection/>
    </xf>
    <xf numFmtId="0" fontId="21" fillId="0" borderId="21" xfId="56" applyFont="1" applyFill="1" applyBorder="1">
      <alignment/>
      <protection/>
    </xf>
    <xf numFmtId="0" fontId="22" fillId="0" borderId="41" xfId="56" applyFont="1" applyFill="1" applyBorder="1">
      <alignment/>
      <protection/>
    </xf>
    <xf numFmtId="3" fontId="22" fillId="0" borderId="16" xfId="56" applyNumberFormat="1" applyFont="1" applyFill="1" applyBorder="1">
      <alignment/>
      <protection/>
    </xf>
    <xf numFmtId="3" fontId="22" fillId="0" borderId="18" xfId="56" applyNumberFormat="1" applyFont="1" applyFill="1" applyBorder="1">
      <alignment/>
      <protection/>
    </xf>
    <xf numFmtId="3" fontId="22" fillId="0" borderId="20" xfId="56" applyNumberFormat="1" applyFont="1" applyFill="1" applyBorder="1">
      <alignment/>
      <protection/>
    </xf>
    <xf numFmtId="0" fontId="20" fillId="0" borderId="42" xfId="56" applyFont="1" applyFill="1" applyBorder="1">
      <alignment/>
      <protection/>
    </xf>
    <xf numFmtId="3" fontId="21" fillId="0" borderId="43" xfId="56" applyNumberFormat="1" applyFont="1" applyFill="1" applyBorder="1">
      <alignment/>
      <protection/>
    </xf>
    <xf numFmtId="0" fontId="20" fillId="0" borderId="15" xfId="56" applyFont="1" applyFill="1" applyBorder="1">
      <alignment/>
      <protection/>
    </xf>
    <xf numFmtId="0" fontId="0" fillId="0" borderId="17" xfId="0" applyBorder="1" applyAlignment="1">
      <alignment/>
    </xf>
    <xf numFmtId="0" fontId="20" fillId="0" borderId="17" xfId="56" applyFont="1" applyFill="1" applyBorder="1">
      <alignment/>
      <protection/>
    </xf>
    <xf numFmtId="0" fontId="9" fillId="0" borderId="25" xfId="56" applyFill="1" applyBorder="1">
      <alignment/>
      <protection/>
    </xf>
    <xf numFmtId="3" fontId="22" fillId="0" borderId="26" xfId="56" applyNumberFormat="1" applyFont="1" applyFill="1" applyBorder="1">
      <alignment/>
      <protection/>
    </xf>
    <xf numFmtId="0" fontId="9" fillId="0" borderId="11" xfId="56" applyFont="1" applyFill="1" applyBorder="1">
      <alignment/>
      <protection/>
    </xf>
    <xf numFmtId="3" fontId="27" fillId="0" borderId="44" xfId="0" applyNumberFormat="1" applyFont="1" applyFill="1" applyBorder="1" applyAlignment="1">
      <alignment vertical="center"/>
    </xf>
    <xf numFmtId="0" fontId="20" fillId="0" borderId="19" xfId="56" applyFont="1" applyFill="1" applyBorder="1">
      <alignment/>
      <protection/>
    </xf>
    <xf numFmtId="3" fontId="22" fillId="0" borderId="45" xfId="56" applyNumberFormat="1" applyFont="1" applyFill="1" applyBorder="1">
      <alignment/>
      <protection/>
    </xf>
    <xf numFmtId="3" fontId="22" fillId="0" borderId="46" xfId="56" applyNumberFormat="1" applyFont="1" applyFill="1" applyBorder="1">
      <alignment/>
      <protection/>
    </xf>
    <xf numFmtId="3" fontId="22" fillId="0" borderId="41" xfId="56" applyNumberFormat="1" applyFont="1" applyFill="1" applyBorder="1">
      <alignment/>
      <protection/>
    </xf>
    <xf numFmtId="0" fontId="20" fillId="0" borderId="47" xfId="56" applyFont="1" applyFill="1" applyBorder="1">
      <alignment/>
      <protection/>
    </xf>
    <xf numFmtId="0" fontId="9" fillId="0" borderId="48" xfId="56" applyFill="1" applyBorder="1">
      <alignment/>
      <protection/>
    </xf>
    <xf numFmtId="0" fontId="9" fillId="0" borderId="49" xfId="56" applyFill="1" applyBorder="1">
      <alignment/>
      <protection/>
    </xf>
    <xf numFmtId="0" fontId="22" fillId="0" borderId="50" xfId="56" applyFont="1" applyFill="1" applyBorder="1">
      <alignment/>
      <protection/>
    </xf>
    <xf numFmtId="0" fontId="9" fillId="0" borderId="51" xfId="56" applyFill="1" applyBorder="1">
      <alignment/>
      <protection/>
    </xf>
    <xf numFmtId="0" fontId="9" fillId="0" borderId="52" xfId="56" applyFill="1" applyBorder="1">
      <alignment/>
      <protection/>
    </xf>
    <xf numFmtId="3" fontId="28" fillId="0" borderId="53" xfId="0" applyNumberFormat="1" applyFont="1" applyFill="1" applyBorder="1" applyAlignment="1">
      <alignment vertical="center"/>
    </xf>
    <xf numFmtId="0" fontId="9" fillId="0" borderId="54" xfId="56" applyFont="1" applyFill="1" applyBorder="1">
      <alignment/>
      <protection/>
    </xf>
    <xf numFmtId="0" fontId="9" fillId="0" borderId="14" xfId="56" applyFont="1" applyFill="1" applyBorder="1">
      <alignment/>
      <protection/>
    </xf>
    <xf numFmtId="0" fontId="22" fillId="19" borderId="55" xfId="56" applyFont="1" applyFill="1" applyBorder="1">
      <alignment/>
      <protection/>
    </xf>
    <xf numFmtId="0" fontId="9" fillId="0" borderId="41" xfId="56" applyFill="1" applyBorder="1">
      <alignment/>
      <protection/>
    </xf>
    <xf numFmtId="0" fontId="9" fillId="0" borderId="54" xfId="56" applyFill="1" applyBorder="1">
      <alignment/>
      <protection/>
    </xf>
    <xf numFmtId="0" fontId="22" fillId="0" borderId="55" xfId="56" applyFont="1" applyFill="1" applyBorder="1">
      <alignment/>
      <protection/>
    </xf>
    <xf numFmtId="0" fontId="28" fillId="0" borderId="11" xfId="0" applyFont="1" applyBorder="1" applyAlignment="1">
      <alignment/>
    </xf>
    <xf numFmtId="0" fontId="28" fillId="0" borderId="39" xfId="0" applyFont="1" applyBorder="1" applyAlignment="1">
      <alignment horizontal="center"/>
    </xf>
    <xf numFmtId="3" fontId="27" fillId="0" borderId="56" xfId="0" applyNumberFormat="1" applyFont="1" applyFill="1" applyBorder="1" applyAlignment="1">
      <alignment vertical="center"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left" vertical="center" wrapText="1"/>
    </xf>
    <xf numFmtId="3" fontId="27" fillId="0" borderId="59" xfId="0" applyNumberFormat="1" applyFont="1" applyFill="1" applyBorder="1" applyAlignment="1">
      <alignment vertical="center"/>
    </xf>
    <xf numFmtId="0" fontId="25" fillId="18" borderId="0" xfId="0" applyFont="1" applyFill="1" applyBorder="1" applyAlignment="1">
      <alignment horizontal="right" vertical="center" wrapText="1"/>
    </xf>
    <xf numFmtId="0" fontId="27" fillId="18" borderId="60" xfId="0" applyFont="1" applyFill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18" borderId="0" xfId="0" applyFont="1" applyFill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3" fontId="27" fillId="0" borderId="67" xfId="0" applyNumberFormat="1" applyFont="1" applyFill="1" applyBorder="1" applyAlignment="1">
      <alignment horizontal="center" vertical="center" wrapText="1"/>
    </xf>
    <xf numFmtId="3" fontId="27" fillId="0" borderId="68" xfId="0" applyNumberFormat="1" applyFont="1" applyFill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3" fontId="27" fillId="0" borderId="70" xfId="0" applyNumberFormat="1" applyFont="1" applyFill="1" applyBorder="1" applyAlignment="1">
      <alignment horizontal="center" vertical="center" wrapText="1"/>
    </xf>
    <xf numFmtId="3" fontId="27" fillId="0" borderId="71" xfId="0" applyNumberFormat="1" applyFont="1" applyFill="1" applyBorder="1" applyAlignment="1">
      <alignment horizontal="center" vertical="center" wrapText="1"/>
    </xf>
    <xf numFmtId="3" fontId="22" fillId="0" borderId="16" xfId="56" applyNumberFormat="1" applyFont="1" applyFill="1" applyBorder="1">
      <alignment/>
      <protection/>
    </xf>
    <xf numFmtId="3" fontId="0" fillId="0" borderId="18" xfId="0" applyNumberFormat="1" applyFont="1" applyBorder="1" applyAlignment="1">
      <alignment/>
    </xf>
    <xf numFmtId="3" fontId="22" fillId="0" borderId="18" xfId="56" applyNumberFormat="1" applyFont="1" applyFill="1" applyBorder="1">
      <alignment/>
      <protection/>
    </xf>
    <xf numFmtId="3" fontId="22" fillId="0" borderId="20" xfId="56" applyNumberFormat="1" applyFont="1" applyFill="1" applyBorder="1">
      <alignment/>
      <protection/>
    </xf>
    <xf numFmtId="0" fontId="20" fillId="0" borderId="72" xfId="56" applyFont="1" applyFill="1" applyBorder="1">
      <alignment/>
      <protection/>
    </xf>
    <xf numFmtId="0" fontId="20" fillId="0" borderId="73" xfId="56" applyFont="1" applyFill="1" applyBorder="1">
      <alignment/>
      <protection/>
    </xf>
    <xf numFmtId="0" fontId="27" fillId="0" borderId="74" xfId="0" applyFont="1" applyBorder="1" applyAlignment="1">
      <alignment/>
    </xf>
    <xf numFmtId="0" fontId="27" fillId="0" borderId="75" xfId="0" applyFont="1" applyBorder="1" applyAlignment="1">
      <alignment/>
    </xf>
    <xf numFmtId="0" fontId="27" fillId="0" borderId="76" xfId="56" applyFont="1" applyFill="1" applyBorder="1">
      <alignment/>
      <protection/>
    </xf>
    <xf numFmtId="3" fontId="27" fillId="0" borderId="77" xfId="0" applyNumberFormat="1" applyFont="1" applyFill="1" applyBorder="1" applyAlignment="1">
      <alignment horizontal="center" vertical="center" wrapText="1"/>
    </xf>
    <xf numFmtId="3" fontId="22" fillId="0" borderId="78" xfId="56" applyNumberFormat="1" applyFont="1" applyFill="1" applyBorder="1">
      <alignment/>
      <protection/>
    </xf>
    <xf numFmtId="3" fontId="0" fillId="0" borderId="44" xfId="0" applyNumberFormat="1" applyFont="1" applyBorder="1" applyAlignment="1">
      <alignment/>
    </xf>
    <xf numFmtId="3" fontId="22" fillId="0" borderId="44" xfId="56" applyNumberFormat="1" applyFont="1" applyFill="1" applyBorder="1">
      <alignment/>
      <protection/>
    </xf>
    <xf numFmtId="3" fontId="22" fillId="0" borderId="44" xfId="56" applyNumberFormat="1" applyFont="1" applyFill="1" applyBorder="1">
      <alignment/>
      <protection/>
    </xf>
    <xf numFmtId="3" fontId="22" fillId="0" borderId="79" xfId="56" applyNumberFormat="1" applyFont="1" applyFill="1" applyBorder="1">
      <alignment/>
      <protection/>
    </xf>
    <xf numFmtId="3" fontId="22" fillId="0" borderId="80" xfId="56" applyNumberFormat="1" applyFont="1" applyFill="1" applyBorder="1">
      <alignment/>
      <protection/>
    </xf>
    <xf numFmtId="3" fontId="21" fillId="0" borderId="81" xfId="56" applyNumberFormat="1" applyFont="1" applyFill="1" applyBorder="1">
      <alignment/>
      <protection/>
    </xf>
    <xf numFmtId="0" fontId="27" fillId="18" borderId="82" xfId="0" applyFont="1" applyFill="1" applyBorder="1" applyAlignment="1">
      <alignment horizontal="center" vertical="center" wrapText="1"/>
    </xf>
    <xf numFmtId="0" fontId="33" fillId="18" borderId="0" xfId="0" applyFont="1" applyFill="1" applyBorder="1" applyAlignment="1">
      <alignment wrapText="1"/>
    </xf>
    <xf numFmtId="0" fontId="33" fillId="18" borderId="0" xfId="0" applyFont="1" applyFill="1" applyBorder="1" applyAlignment="1">
      <alignment/>
    </xf>
    <xf numFmtId="0" fontId="32" fillId="18" borderId="82" xfId="0" applyFont="1" applyFill="1" applyBorder="1" applyAlignment="1">
      <alignment horizontal="center" wrapText="1"/>
    </xf>
    <xf numFmtId="0" fontId="27" fillId="0" borderId="83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3" fontId="27" fillId="0" borderId="8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NNÖ 751164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PregE\Dokumentumok\K&#214;LTS&#201;GVET&#201;S%202012\2012%20KTGV\2012%20ktgVET&#201;S\ktgv%202011.02.07\2-%205AB%20MERLEG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2012_rend_ mérleg"/>
      <sheetName val="2012 működési"/>
      <sheetName val="2012 felhalm"/>
      <sheetName val="5A bev műk"/>
      <sheetName val="5A bev fel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B1">
      <selection activeCell="J45" sqref="J45"/>
    </sheetView>
  </sheetViews>
  <sheetFormatPr defaultColWidth="9.140625" defaultRowHeight="12.75"/>
  <cols>
    <col min="1" max="1" width="8.57421875" style="28" hidden="1" customWidth="1"/>
    <col min="2" max="2" width="59.28125" style="66" customWidth="1"/>
    <col min="3" max="5" width="16.28125" style="67" customWidth="1"/>
    <col min="6" max="14" width="9.28125" style="28" customWidth="1"/>
    <col min="15" max="15" width="0" style="28" hidden="1" customWidth="1"/>
    <col min="16" max="16384" width="9.28125" style="28" customWidth="1"/>
  </cols>
  <sheetData>
    <row r="1" spans="1:5" s="27" customFormat="1" ht="26.25" customHeight="1">
      <c r="A1" s="126" t="s">
        <v>117</v>
      </c>
      <c r="B1" s="126"/>
      <c r="C1" s="126"/>
      <c r="D1" s="25"/>
      <c r="E1" s="26"/>
    </row>
    <row r="2" spans="1:5" ht="34.5" customHeight="1" thickBot="1">
      <c r="A2" s="127" t="s">
        <v>118</v>
      </c>
      <c r="B2" s="127"/>
      <c r="C2" s="127"/>
      <c r="D2" s="28"/>
      <c r="E2" s="28"/>
    </row>
    <row r="3" spans="1:5" ht="16.5" customHeight="1">
      <c r="A3" s="128" t="s">
        <v>33</v>
      </c>
      <c r="B3" s="128"/>
      <c r="C3" s="135" t="s">
        <v>108</v>
      </c>
      <c r="D3" s="138" t="s">
        <v>106</v>
      </c>
      <c r="E3" s="138" t="s">
        <v>107</v>
      </c>
    </row>
    <row r="4" spans="1:5" ht="33.75" customHeight="1" thickBot="1">
      <c r="A4" s="129"/>
      <c r="B4" s="129"/>
      <c r="C4" s="136"/>
      <c r="D4" s="163"/>
      <c r="E4" s="163"/>
    </row>
    <row r="5" spans="1:5" ht="18.75" customHeight="1" hidden="1">
      <c r="A5" s="29"/>
      <c r="B5" s="30" t="s">
        <v>34</v>
      </c>
      <c r="C5" s="31">
        <f>+'NNÖ bev műk 841127'!C5+'NNÖ bev felh 841127'!C5</f>
        <v>0</v>
      </c>
      <c r="D5" s="31">
        <f>+'NNÖ bev műk 841127'!D5+'NNÖ bev felh 841127'!D5</f>
        <v>0</v>
      </c>
      <c r="E5" s="31">
        <f>+'NNÖ bev műk 841127'!E5+'NNÖ bev felh 841127'!E5</f>
        <v>0</v>
      </c>
    </row>
    <row r="6" spans="1:5" ht="18.75" customHeight="1">
      <c r="A6" s="32"/>
      <c r="B6" s="33" t="s">
        <v>35</v>
      </c>
      <c r="C6" s="34">
        <f>SUM(C7:C16)</f>
        <v>0</v>
      </c>
      <c r="D6" s="34">
        <f>SUM(D7:D16)</f>
        <v>0</v>
      </c>
      <c r="E6" s="34">
        <f>SUM(E7:E16)</f>
        <v>0</v>
      </c>
    </row>
    <row r="7" spans="1:5" ht="18.75" customHeight="1" hidden="1">
      <c r="A7" s="32"/>
      <c r="B7" s="35" t="s">
        <v>36</v>
      </c>
      <c r="C7" s="36">
        <f>+'NNÖ bev műk 841127'!C7+'NNÖ bev felh 841127'!C7</f>
        <v>0</v>
      </c>
      <c r="D7" s="36">
        <f>+'NNÖ bev műk 841127'!D7+'NNÖ bev felh 841127'!D7</f>
        <v>0</v>
      </c>
      <c r="E7" s="36">
        <f>+'NNÖ bev műk 841127'!E7+'NNÖ bev felh 841127'!E7</f>
        <v>0</v>
      </c>
    </row>
    <row r="8" spans="1:5" ht="18.75" customHeight="1" hidden="1">
      <c r="A8" s="32"/>
      <c r="B8" s="35" t="s">
        <v>37</v>
      </c>
      <c r="C8" s="36">
        <f>+'NNÖ bev műk 841127'!C8+'NNÖ bev felh 841127'!C8</f>
        <v>0</v>
      </c>
      <c r="D8" s="36">
        <f>+'NNÖ bev műk 841127'!D8+'NNÖ bev felh 841127'!D8</f>
        <v>0</v>
      </c>
      <c r="E8" s="36">
        <f>+'NNÖ bev műk 841127'!E8+'NNÖ bev felh 841127'!E8</f>
        <v>0</v>
      </c>
    </row>
    <row r="9" spans="1:5" ht="18.75" customHeight="1" hidden="1">
      <c r="A9" s="32">
        <v>682001</v>
      </c>
      <c r="B9" s="35" t="s">
        <v>38</v>
      </c>
      <c r="C9" s="36">
        <f>+'NNÖ bev műk 841127'!C9+'NNÖ bev felh 841127'!C9</f>
        <v>0</v>
      </c>
      <c r="D9" s="36">
        <f>+'NNÖ bev műk 841127'!D9+'NNÖ bev felh 841127'!D9</f>
        <v>0</v>
      </c>
      <c r="E9" s="36">
        <f>+'NNÖ bev műk 841127'!E9+'NNÖ bev felh 841127'!E9</f>
        <v>0</v>
      </c>
    </row>
    <row r="10" spans="1:5" ht="18.75" customHeight="1" hidden="1">
      <c r="A10" s="32">
        <v>682002</v>
      </c>
      <c r="B10" s="35" t="s">
        <v>39</v>
      </c>
      <c r="C10" s="36">
        <f>+'NNÖ bev műk 841127'!C10+'NNÖ bev felh 841127'!C10</f>
        <v>0</v>
      </c>
      <c r="D10" s="36">
        <f>+'NNÖ bev műk 841127'!D10+'NNÖ bev felh 841127'!D10</f>
        <v>0</v>
      </c>
      <c r="E10" s="36">
        <f>+'NNÖ bev műk 841127'!E10+'NNÖ bev felh 841127'!E10</f>
        <v>0</v>
      </c>
    </row>
    <row r="11" spans="1:5" ht="18.75" customHeight="1" hidden="1">
      <c r="A11" s="32">
        <v>842421</v>
      </c>
      <c r="B11" s="37" t="s">
        <v>40</v>
      </c>
      <c r="C11" s="36">
        <f>+'NNÖ bev műk 841127'!C11+'NNÖ bev felh 841127'!C11</f>
        <v>0</v>
      </c>
      <c r="D11" s="36">
        <f>+'NNÖ bev műk 841127'!D11+'NNÖ bev felh 841127'!D11</f>
        <v>0</v>
      </c>
      <c r="E11" s="36">
        <f>+'NNÖ bev műk 841127'!E11+'NNÖ bev felh 841127'!E11</f>
        <v>0</v>
      </c>
    </row>
    <row r="12" spans="1:5" ht="18.75" customHeight="1" hidden="1">
      <c r="A12" s="32">
        <v>581100</v>
      </c>
      <c r="B12" s="37" t="s">
        <v>41</v>
      </c>
      <c r="C12" s="36">
        <f>+'NNÖ bev műk 841127'!C12+'NNÖ bev felh 841127'!C12</f>
        <v>0</v>
      </c>
      <c r="D12" s="36">
        <f>+'NNÖ bev műk 841127'!D12+'NNÖ bev felh 841127'!D12</f>
        <v>0</v>
      </c>
      <c r="E12" s="36">
        <f>+'NNÖ bev műk 841127'!E12+'NNÖ bev felh 841127'!E12</f>
        <v>0</v>
      </c>
    </row>
    <row r="13" spans="1:5" ht="18.75" customHeight="1" hidden="1">
      <c r="A13" s="32">
        <v>581400</v>
      </c>
      <c r="B13" s="37" t="s">
        <v>42</v>
      </c>
      <c r="C13" s="36">
        <f>+'NNÖ bev műk 841127'!C13+'NNÖ bev felh 841127'!C13</f>
        <v>0</v>
      </c>
      <c r="D13" s="36">
        <f>+'NNÖ bev műk 841127'!D13+'NNÖ bev felh 841127'!D13</f>
        <v>0</v>
      </c>
      <c r="E13" s="36">
        <f>+'NNÖ bev műk 841127'!E13+'NNÖ bev felh 841127'!E13</f>
        <v>0</v>
      </c>
    </row>
    <row r="14" spans="1:5" ht="18.75" customHeight="1" hidden="1">
      <c r="A14" s="32">
        <v>841126</v>
      </c>
      <c r="B14" s="37" t="s">
        <v>43</v>
      </c>
      <c r="C14" s="36">
        <f>+'NNÖ bev műk 841127'!C14+'NNÖ bev felh 841127'!C14</f>
        <v>0</v>
      </c>
      <c r="D14" s="36">
        <f>+'NNÖ bev műk 841127'!D14+'NNÖ bev felh 841127'!D14</f>
        <v>0</v>
      </c>
      <c r="E14" s="36">
        <f>+'NNÖ bev műk 841127'!E14+'NNÖ bev felh 841127'!E14</f>
        <v>0</v>
      </c>
    </row>
    <row r="15" spans="1:5" ht="18.75" customHeight="1" hidden="1">
      <c r="A15" s="32">
        <v>370000</v>
      </c>
      <c r="B15" s="37" t="s">
        <v>44</v>
      </c>
      <c r="C15" s="36">
        <f>+'NNÖ bev műk 841127'!C15+'NNÖ bev felh 841127'!C15</f>
        <v>0</v>
      </c>
      <c r="D15" s="36">
        <f>+'NNÖ bev műk 841127'!D15+'NNÖ bev felh 841127'!D15</f>
        <v>0</v>
      </c>
      <c r="E15" s="36">
        <f>+'NNÖ bev műk 841127'!E15+'NNÖ bev felh 841127'!E15</f>
        <v>0</v>
      </c>
    </row>
    <row r="16" spans="1:5" ht="18.75" customHeight="1" hidden="1">
      <c r="A16" s="32"/>
      <c r="B16" s="35" t="s">
        <v>45</v>
      </c>
      <c r="C16" s="36">
        <f>+'NNÖ bev műk 841127'!C16+'NNÖ bev felh 841127'!C16</f>
        <v>0</v>
      </c>
      <c r="D16" s="36">
        <f>+'NNÖ bev műk 841127'!D16+'NNÖ bev felh 841127'!D16</f>
        <v>0</v>
      </c>
      <c r="E16" s="36">
        <f>+'NNÖ bev műk 841127'!E16+'NNÖ bev felh 841127'!E16</f>
        <v>0</v>
      </c>
    </row>
    <row r="17" spans="1:5" ht="18.75" customHeight="1">
      <c r="A17" s="32"/>
      <c r="B17" s="38" t="s">
        <v>46</v>
      </c>
      <c r="C17" s="34">
        <f>SUM(C18:C20)</f>
        <v>0</v>
      </c>
      <c r="D17" s="34">
        <f>SUM(D18:D20)</f>
        <v>0</v>
      </c>
      <c r="E17" s="34">
        <f>SUM(E18:E20)</f>
        <v>0</v>
      </c>
    </row>
    <row r="18" spans="1:5" ht="18.75" customHeight="1" hidden="1">
      <c r="A18" s="32"/>
      <c r="B18" s="35" t="s">
        <v>47</v>
      </c>
      <c r="C18" s="36"/>
      <c r="D18" s="36"/>
      <c r="E18" s="36"/>
    </row>
    <row r="19" spans="1:5" ht="12.75" customHeight="1" hidden="1">
      <c r="A19" s="32"/>
      <c r="B19" s="35" t="s">
        <v>48</v>
      </c>
      <c r="C19" s="36"/>
      <c r="D19" s="36"/>
      <c r="E19" s="36"/>
    </row>
    <row r="20" spans="1:5" ht="18.75" customHeight="1" hidden="1">
      <c r="A20" s="32"/>
      <c r="B20" s="35" t="s">
        <v>49</v>
      </c>
      <c r="C20" s="36">
        <f>+C16*0.25</f>
        <v>0</v>
      </c>
      <c r="D20" s="36">
        <f>+D16*0.25</f>
        <v>0</v>
      </c>
      <c r="E20" s="36">
        <f>+E16*0.25</f>
        <v>0</v>
      </c>
    </row>
    <row r="21" spans="1:5" s="41" customFormat="1" ht="18.75" customHeight="1" hidden="1">
      <c r="A21" s="39"/>
      <c r="B21" s="40" t="s">
        <v>50</v>
      </c>
      <c r="C21" s="34">
        <v>0</v>
      </c>
      <c r="D21" s="34">
        <v>0</v>
      </c>
      <c r="E21" s="34">
        <v>0</v>
      </c>
    </row>
    <row r="22" spans="1:5" ht="18.75" customHeight="1">
      <c r="A22" s="32"/>
      <c r="B22" s="33" t="s">
        <v>51</v>
      </c>
      <c r="C22" s="34">
        <f>SUM(C23:C27)</f>
        <v>0</v>
      </c>
      <c r="D22" s="34">
        <f>SUM(D23:D27)</f>
        <v>0</v>
      </c>
      <c r="E22" s="34">
        <f>SUM(E23:E27)</f>
        <v>0</v>
      </c>
    </row>
    <row r="23" spans="1:5" ht="18.75" customHeight="1" hidden="1">
      <c r="A23" s="32"/>
      <c r="B23" s="35" t="s">
        <v>52</v>
      </c>
      <c r="C23" s="36">
        <f>+'NNÖ bev műk 841127'!C23+'NNÖ bev felh 841127'!C23</f>
        <v>0</v>
      </c>
      <c r="D23" s="36">
        <f>+'NNÖ bev műk 841127'!D23+'NNÖ bev felh 841127'!D23</f>
        <v>0</v>
      </c>
      <c r="E23" s="36">
        <f>+'NNÖ bev műk 841127'!E23+'NNÖ bev felh 841127'!E23</f>
        <v>0</v>
      </c>
    </row>
    <row r="24" spans="1:5" ht="18.75" customHeight="1" hidden="1">
      <c r="A24" s="32"/>
      <c r="B24" s="35" t="s">
        <v>53</v>
      </c>
      <c r="C24" s="36">
        <f>+'NNÖ bev műk 841127'!C24+'NNÖ bev felh 841127'!C24</f>
        <v>0</v>
      </c>
      <c r="D24" s="36">
        <f>+'NNÖ bev műk 841127'!D24+'NNÖ bev felh 841127'!D24</f>
        <v>0</v>
      </c>
      <c r="E24" s="36">
        <f>+'NNÖ bev műk 841127'!E24+'NNÖ bev felh 841127'!E24</f>
        <v>0</v>
      </c>
    </row>
    <row r="25" spans="1:5" ht="18.75" customHeight="1" hidden="1">
      <c r="A25" s="32"/>
      <c r="B25" s="35" t="s">
        <v>54</v>
      </c>
      <c r="C25" s="36">
        <f>+'NNÖ bev műk 841127'!C25+'NNÖ bev felh 841127'!C25</f>
        <v>0</v>
      </c>
      <c r="D25" s="36">
        <f>+'NNÖ bev műk 841127'!D25+'NNÖ bev felh 841127'!D25</f>
        <v>0</v>
      </c>
      <c r="E25" s="36">
        <f>+'NNÖ bev műk 841127'!E25+'NNÖ bev felh 841127'!E25</f>
        <v>0</v>
      </c>
    </row>
    <row r="26" spans="1:5" ht="18.75" customHeight="1" hidden="1">
      <c r="A26" s="32"/>
      <c r="B26" s="35" t="s">
        <v>55</v>
      </c>
      <c r="C26" s="36">
        <f>+'NNÖ bev műk 841127'!C26+'NNÖ bev felh 841127'!C26</f>
        <v>0</v>
      </c>
      <c r="D26" s="36">
        <f>+'NNÖ bev műk 841127'!D26+'NNÖ bev felh 841127'!D26</f>
        <v>0</v>
      </c>
      <c r="E26" s="36">
        <f>+'NNÖ bev műk 841127'!E26+'NNÖ bev felh 841127'!E26</f>
        <v>0</v>
      </c>
    </row>
    <row r="27" spans="1:5" ht="18.75" customHeight="1" hidden="1">
      <c r="A27" s="32"/>
      <c r="B27" s="43" t="s">
        <v>56</v>
      </c>
      <c r="C27" s="36">
        <f>+'NNÖ bev műk 841127'!C27+'NNÖ bev felh 841127'!C27</f>
        <v>0</v>
      </c>
      <c r="D27" s="36">
        <f>+'NNÖ bev műk 841127'!D27+'NNÖ bev felh 841127'!D27</f>
        <v>0</v>
      </c>
      <c r="E27" s="36">
        <f>+'NNÖ bev műk 841127'!E27+'NNÖ bev felh 841127'!E27</f>
        <v>0</v>
      </c>
    </row>
    <row r="28" spans="1:5" ht="18.75" customHeight="1">
      <c r="A28" s="32"/>
      <c r="B28" s="33" t="s">
        <v>57</v>
      </c>
      <c r="C28" s="102">
        <f>SUM(C29:C30)</f>
        <v>0</v>
      </c>
      <c r="D28" s="102">
        <f>SUM(D29:D30)</f>
        <v>0</v>
      </c>
      <c r="E28" s="102">
        <f>SUM(E29:E30)</f>
        <v>0</v>
      </c>
    </row>
    <row r="29" spans="1:5" ht="18.75" customHeight="1" hidden="1">
      <c r="A29" s="32"/>
      <c r="B29" s="35" t="s">
        <v>58</v>
      </c>
      <c r="C29" s="36">
        <f>+'NNÖ bev műk 841127'!C29+'NNÖ bev felh 841127'!C29</f>
        <v>0</v>
      </c>
      <c r="D29" s="36">
        <f>+'NNÖ bev műk 841127'!D29+'NNÖ bev felh 841127'!D29</f>
        <v>0</v>
      </c>
      <c r="E29" s="36">
        <f>+'NNÖ bev műk 841127'!E29+'NNÖ bev felh 841127'!E29</f>
        <v>0</v>
      </c>
    </row>
    <row r="30" spans="1:5" ht="18.75" customHeight="1" hidden="1" thickBot="1">
      <c r="A30" s="32"/>
      <c r="B30" s="35" t="s">
        <v>59</v>
      </c>
      <c r="C30" s="113">
        <f>+'NNÖ bev műk 841127'!C30+'NNÖ bev felh 841127'!C30</f>
        <v>0</v>
      </c>
      <c r="D30" s="113">
        <f>+'NNÖ bev műk 841127'!D30+'NNÖ bev felh 841127'!D30</f>
        <v>0</v>
      </c>
      <c r="E30" s="113">
        <f>+'NNÖ bev műk 841127'!E30+'NNÖ bev felh 841127'!E30</f>
        <v>0</v>
      </c>
    </row>
    <row r="31" spans="1:5" ht="18.75" customHeight="1">
      <c r="A31" s="32"/>
      <c r="B31" s="33" t="s">
        <v>60</v>
      </c>
      <c r="C31" s="102">
        <f>+'NNÖ bev műk 841127'!C31+'NNÖ bev felh 841127'!C31</f>
        <v>0</v>
      </c>
      <c r="D31" s="102">
        <f>+'NNÖ bev műk 841127'!D31+'NNÖ bev felh 841127'!D31</f>
        <v>0</v>
      </c>
      <c r="E31" s="102">
        <f>+'NNÖ bev műk 841127'!E31+'NNÖ bev felh 841127'!E31</f>
        <v>0</v>
      </c>
    </row>
    <row r="32" spans="1:5" s="47" customFormat="1" ht="15.75" customHeight="1">
      <c r="A32" s="44"/>
      <c r="B32" s="45" t="s">
        <v>61</v>
      </c>
      <c r="C32" s="46">
        <f>SUM(C33:C39)</f>
        <v>0</v>
      </c>
      <c r="D32" s="46">
        <f>SUM(D33:D39)</f>
        <v>0</v>
      </c>
      <c r="E32" s="34">
        <f>+'NNÖ bev felh 841127'!E32+'NNÖ bev műk 841127'!E32</f>
        <v>213</v>
      </c>
    </row>
    <row r="33" spans="1:5" ht="12.75" customHeight="1" hidden="1">
      <c r="A33" s="32"/>
      <c r="B33" s="37" t="s">
        <v>62</v>
      </c>
      <c r="C33" s="36"/>
      <c r="D33" s="36"/>
      <c r="E33" s="36"/>
    </row>
    <row r="34" spans="1:5" ht="12.75" customHeight="1" hidden="1">
      <c r="A34" s="32"/>
      <c r="B34" s="37" t="s">
        <v>63</v>
      </c>
      <c r="C34" s="36"/>
      <c r="D34" s="36"/>
      <c r="E34" s="36"/>
    </row>
    <row r="35" spans="1:5" ht="18.75" customHeight="1" hidden="1">
      <c r="A35" s="32"/>
      <c r="B35" s="37" t="s">
        <v>64</v>
      </c>
      <c r="C35" s="36">
        <f>+'NNÖ bev műk 841127'!C35+'NNÖ bev felh 841127'!C35</f>
        <v>0</v>
      </c>
      <c r="D35" s="36">
        <f>+'NNÖ bev műk 841127'!D35+'NNÖ bev felh 841127'!D35</f>
        <v>0</v>
      </c>
      <c r="E35" s="36">
        <f>+'NNÖ bev műk 841127'!E35+'NNÖ bev felh 841127'!E35</f>
        <v>0</v>
      </c>
    </row>
    <row r="36" spans="1:5" ht="18.75" customHeight="1" hidden="1">
      <c r="A36" s="32"/>
      <c r="B36" s="35" t="s">
        <v>65</v>
      </c>
      <c r="C36" s="36">
        <f>+'NNÖ bev műk 841127'!C36+'NNÖ bev felh 841127'!C36</f>
        <v>0</v>
      </c>
      <c r="D36" s="36">
        <f>+'NNÖ bev műk 841127'!D36+'NNÖ bev felh 841127'!D36</f>
        <v>0</v>
      </c>
      <c r="E36" s="36">
        <f>+'NNÖ bev műk 841127'!E36+'NNÖ bev felh 841127'!E36</f>
        <v>0</v>
      </c>
    </row>
    <row r="37" spans="1:5" ht="18.75" customHeight="1" hidden="1">
      <c r="A37" s="32"/>
      <c r="B37" s="35" t="s">
        <v>66</v>
      </c>
      <c r="C37" s="36">
        <f>+'NNÖ bev műk 841127'!C37+'NNÖ bev felh 841127'!C37</f>
        <v>0</v>
      </c>
      <c r="D37" s="36">
        <f>+'NNÖ bev műk 841127'!D37+'NNÖ bev felh 841127'!D37</f>
        <v>0</v>
      </c>
      <c r="E37" s="36">
        <f>+'NNÖ bev műk 841127'!E37+'NNÖ bev felh 841127'!E37</f>
        <v>0</v>
      </c>
    </row>
    <row r="38" spans="1:5" ht="18.75" customHeight="1" hidden="1">
      <c r="A38" s="32"/>
      <c r="B38" s="37" t="s">
        <v>67</v>
      </c>
      <c r="C38" s="36">
        <f>+'NNÖ bev műk 841127'!C38+'NNÖ bev felh 841127'!C38</f>
        <v>0</v>
      </c>
      <c r="D38" s="36">
        <f>+'NNÖ bev műk 841127'!D38+'NNÖ bev felh 841127'!D38</f>
        <v>0</v>
      </c>
      <c r="E38" s="36">
        <f>+'NNÖ bev műk 841127'!E38+'NNÖ bev felh 841127'!E38</f>
        <v>0</v>
      </c>
    </row>
    <row r="39" spans="1:5" ht="18.75" customHeight="1" hidden="1">
      <c r="A39" s="32"/>
      <c r="B39" s="37" t="s">
        <v>68</v>
      </c>
      <c r="C39" s="36">
        <f>+'NNÖ bev műk 841127'!C39+'NNÖ bev felh 841127'!C39</f>
        <v>0</v>
      </c>
      <c r="D39" s="36">
        <f>+'NNÖ bev műk 841127'!D39+'NNÖ bev felh 841127'!D39</f>
        <v>0</v>
      </c>
      <c r="E39" s="36">
        <f>+'NNÖ bev műk 841127'!E39+'NNÖ bev felh 841127'!E39</f>
        <v>0</v>
      </c>
    </row>
    <row r="40" spans="1:5" ht="18.75" customHeight="1">
      <c r="A40" s="32"/>
      <c r="B40" s="33" t="s">
        <v>69</v>
      </c>
      <c r="C40" s="34">
        <f>SUM(C41:C44)</f>
        <v>0</v>
      </c>
      <c r="D40" s="34">
        <f>SUM(D41:D44)</f>
        <v>0</v>
      </c>
      <c r="E40" s="34">
        <f>SUM(E41:E44)</f>
        <v>0</v>
      </c>
    </row>
    <row r="41" spans="1:5" ht="18.75" customHeight="1" hidden="1">
      <c r="A41" s="32"/>
      <c r="B41" s="37" t="s">
        <v>70</v>
      </c>
      <c r="C41" s="36">
        <f>+'NNÖ bev műk 841127'!C41+'NNÖ bev felh 841127'!C41</f>
        <v>0</v>
      </c>
      <c r="D41" s="36">
        <f>+'NNÖ bev műk 841127'!D41+'NNÖ bev felh 841127'!D41</f>
        <v>0</v>
      </c>
      <c r="E41" s="36">
        <f>+'NNÖ bev műk 841127'!E41+'NNÖ bev felh 841127'!E41</f>
        <v>0</v>
      </c>
    </row>
    <row r="42" spans="1:5" ht="18.75" customHeight="1" hidden="1">
      <c r="A42" s="32"/>
      <c r="B42" s="35" t="s">
        <v>71</v>
      </c>
      <c r="C42" s="36">
        <f>+'NNÖ bev műk 841127'!C42+'NNÖ bev felh 841127'!C42</f>
        <v>0</v>
      </c>
      <c r="D42" s="36">
        <f>+'NNÖ bev műk 841127'!D42+'NNÖ bev felh 841127'!D42</f>
        <v>0</v>
      </c>
      <c r="E42" s="36">
        <f>+'NNÖ bev műk 841127'!E42+'NNÖ bev felh 841127'!E42</f>
        <v>0</v>
      </c>
    </row>
    <row r="43" spans="1:5" ht="18.75" customHeight="1" hidden="1">
      <c r="A43" s="32"/>
      <c r="B43" s="37" t="s">
        <v>72</v>
      </c>
      <c r="C43" s="36">
        <f>+'NNÖ bev műk 841127'!C43+'NNÖ bev felh 841127'!C43</f>
        <v>0</v>
      </c>
      <c r="D43" s="36">
        <f>+'NNÖ bev műk 841127'!D43+'NNÖ bev felh 841127'!D43</f>
        <v>0</v>
      </c>
      <c r="E43" s="36">
        <f>+'NNÖ bev műk 841127'!E43+'NNÖ bev felh 841127'!E43</f>
        <v>0</v>
      </c>
    </row>
    <row r="44" spans="1:5" ht="18.75" customHeight="1" hidden="1">
      <c r="A44" s="32"/>
      <c r="B44" s="37" t="s">
        <v>73</v>
      </c>
      <c r="C44" s="36">
        <f>+'NNÖ bev műk 841127'!C44+'NNÖ bev felh 841127'!C44</f>
        <v>0</v>
      </c>
      <c r="D44" s="36">
        <f>+'NNÖ bev műk 841127'!D44+'NNÖ bev felh 841127'!D44</f>
        <v>0</v>
      </c>
      <c r="E44" s="36">
        <f>+'NNÖ bev műk 841127'!E44+'NNÖ bev felh 841127'!E44</f>
        <v>0</v>
      </c>
    </row>
    <row r="45" spans="1:5" ht="18.75" customHeight="1">
      <c r="A45" s="32"/>
      <c r="B45" s="33" t="s">
        <v>74</v>
      </c>
      <c r="C45" s="34">
        <f>SUM(C46:C52)</f>
        <v>1643</v>
      </c>
      <c r="D45" s="34">
        <f>SUM(D46:D52)</f>
        <v>2172</v>
      </c>
      <c r="E45" s="34">
        <f>SUM(E46:E52)</f>
        <v>2288</v>
      </c>
    </row>
    <row r="46" spans="1:5" ht="18.75" customHeight="1" hidden="1">
      <c r="A46" s="32">
        <v>421100</v>
      </c>
      <c r="B46" s="35" t="s">
        <v>75</v>
      </c>
      <c r="C46" s="36">
        <f>+'NNÖ bev műk 841127'!C46+'NNÖ bev felh 841127'!C46</f>
        <v>0</v>
      </c>
      <c r="D46" s="36">
        <f>+'NNÖ bev műk 841127'!D46+'NNÖ bev felh 841127'!D46</f>
        <v>0</v>
      </c>
      <c r="E46" s="36">
        <f>+'NNÖ bev műk 841127'!E46+'NNÖ bev felh 841127'!E46</f>
        <v>0</v>
      </c>
    </row>
    <row r="47" spans="1:5" ht="18.75" customHeight="1" hidden="1">
      <c r="A47" s="32">
        <v>869041</v>
      </c>
      <c r="B47" s="35" t="s">
        <v>76</v>
      </c>
      <c r="C47" s="36">
        <f>+'NNÖ bev műk 841127'!C47+'NNÖ bev felh 841127'!C47</f>
        <v>0</v>
      </c>
      <c r="D47" s="36">
        <f>+'NNÖ bev műk 841127'!D47+'NNÖ bev felh 841127'!D47</f>
        <v>0</v>
      </c>
      <c r="E47" s="36">
        <f>+'NNÖ bev műk 841127'!E47+'NNÖ bev felh 841127'!E47</f>
        <v>0</v>
      </c>
    </row>
    <row r="48" spans="1:5" ht="18.75" customHeight="1" hidden="1">
      <c r="A48" s="32">
        <v>750000</v>
      </c>
      <c r="B48" s="35" t="s">
        <v>77</v>
      </c>
      <c r="C48" s="36">
        <f>+'NNÖ bev műk 841127'!C48+'NNÖ bev felh 841127'!C48</f>
        <v>0</v>
      </c>
      <c r="D48" s="36">
        <f>+'NNÖ bev műk 841127'!D48+'NNÖ bev felh 841127'!D48</f>
        <v>0</v>
      </c>
      <c r="E48" s="36">
        <f>+'NNÖ bev műk 841127'!E48+'NNÖ bev felh 841127'!E48</f>
        <v>0</v>
      </c>
    </row>
    <row r="49" spans="1:5" ht="18.75" customHeight="1" hidden="1">
      <c r="A49" s="32">
        <v>869042</v>
      </c>
      <c r="B49" s="35" t="s">
        <v>78</v>
      </c>
      <c r="C49" s="36">
        <f>+'NNÖ bev műk 841127'!C49+'NNÖ bev felh 841127'!C49</f>
        <v>0</v>
      </c>
      <c r="D49" s="36">
        <f>+'NNÖ bev műk 841127'!D49+'NNÖ bev felh 841127'!D49</f>
        <v>0</v>
      </c>
      <c r="E49" s="36">
        <f>+'NNÖ bev műk 841127'!E49+'NNÖ bev felh 841127'!E49</f>
        <v>0</v>
      </c>
    </row>
    <row r="50" spans="1:5" ht="16.5" customHeight="1">
      <c r="A50" s="32"/>
      <c r="B50" s="48" t="s">
        <v>98</v>
      </c>
      <c r="C50" s="36">
        <f>+'NNÖ bev felh 841127'!C50+'NNÖ bev műk 841127'!C50</f>
        <v>465</v>
      </c>
      <c r="D50" s="36">
        <f>+'NNÖ bev felh 841127'!D50+'NNÖ bev műk 841127'!D50</f>
        <v>465</v>
      </c>
      <c r="E50" s="36">
        <f>+'NNÖ bev felh 841127'!E50+'NNÖ bev műk 841127'!E50</f>
        <v>809</v>
      </c>
    </row>
    <row r="51" spans="1:5" ht="16.5" customHeight="1">
      <c r="A51" s="32"/>
      <c r="B51" s="48" t="s">
        <v>99</v>
      </c>
      <c r="C51" s="36">
        <f>+'NNÖ bev műk 841127'!C51+'NNÖ bev felh 841127'!C51</f>
        <v>1178</v>
      </c>
      <c r="D51" s="36">
        <f>+'NNÖ bev műk 841127'!D51+'NNÖ bev felh 841127'!D51</f>
        <v>1707</v>
      </c>
      <c r="E51" s="36">
        <f>+'NNÖ bev műk 841127'!E51+'NNÖ bev felh 841127'!E51</f>
        <v>1479</v>
      </c>
    </row>
    <row r="52" spans="1:5" s="47" customFormat="1" ht="15.75" customHeight="1" hidden="1">
      <c r="A52" s="44"/>
      <c r="B52" s="49" t="s">
        <v>80</v>
      </c>
      <c r="C52" s="36">
        <f>+'NNÖ bev műk 841127'!C52+'NNÖ bev felh 841127'!C52</f>
        <v>0</v>
      </c>
      <c r="D52" s="36">
        <f>+'NNÖ bev műk 841127'!D52+'NNÖ bev felh 841127'!D52</f>
        <v>0</v>
      </c>
      <c r="E52" s="36">
        <f>+'NNÖ bev műk 841127'!E52+'NNÖ bev felh 841127'!E52</f>
        <v>0</v>
      </c>
    </row>
    <row r="53" spans="1:5" s="47" customFormat="1" ht="15.75" customHeight="1" hidden="1">
      <c r="A53" s="44"/>
      <c r="B53" s="51" t="s">
        <v>81</v>
      </c>
      <c r="C53" s="50"/>
      <c r="D53" s="50"/>
      <c r="E53" s="50"/>
    </row>
    <row r="54" spans="1:5" s="47" customFormat="1" ht="15.75" customHeight="1">
      <c r="A54" s="44"/>
      <c r="B54" s="45" t="s">
        <v>82</v>
      </c>
      <c r="C54" s="46"/>
      <c r="D54" s="46"/>
      <c r="E54" s="46"/>
    </row>
    <row r="55" spans="1:5" ht="18.75" customHeight="1">
      <c r="A55" s="32"/>
      <c r="B55" s="52" t="s">
        <v>83</v>
      </c>
      <c r="C55" s="34"/>
      <c r="D55" s="34"/>
      <c r="E55" s="34"/>
    </row>
    <row r="56" spans="1:5" ht="18.75" customHeight="1" thickBot="1">
      <c r="A56" s="53"/>
      <c r="B56" s="54" t="s">
        <v>84</v>
      </c>
      <c r="C56" s="34">
        <f>+'NNÖ bev műk 841127'!C56+'NNÖ bev felh 841127'!C55</f>
        <v>529</v>
      </c>
      <c r="D56" s="34">
        <f>+'NNÖ bev műk 841127'!D56+'NNÖ bev felh 841127'!D55</f>
        <v>529</v>
      </c>
      <c r="E56" s="34">
        <f>+'NNÖ bev műk 841127'!E56+'NNÖ bev felh 841127'!E55</f>
        <v>529</v>
      </c>
    </row>
    <row r="57" spans="1:5" ht="12.75" customHeight="1" hidden="1">
      <c r="A57" s="56"/>
      <c r="B57" s="57" t="s">
        <v>85</v>
      </c>
      <c r="C57" s="58">
        <v>0</v>
      </c>
      <c r="D57" s="58">
        <v>0</v>
      </c>
      <c r="E57" s="58">
        <v>0</v>
      </c>
    </row>
    <row r="58" spans="1:5" s="62" customFormat="1" ht="30" customHeight="1" thickBot="1">
      <c r="A58" s="59"/>
      <c r="B58" s="60" t="s">
        <v>92</v>
      </c>
      <c r="C58" s="61">
        <f>+C6+C22+C28+C31+C32+C40+C45+C56</f>
        <v>2172</v>
      </c>
      <c r="D58" s="61">
        <f>+D6+D22+D28+D31+D32+D40+D45+D56</f>
        <v>2701</v>
      </c>
      <c r="E58" s="61">
        <f>+E6+E22+E28+E31+E32+E40+E45+E56</f>
        <v>3030</v>
      </c>
    </row>
    <row r="59" spans="1:5" ht="19.5" customHeight="1">
      <c r="A59" s="63" t="s">
        <v>87</v>
      </c>
      <c r="B59" s="64"/>
      <c r="C59" s="65"/>
      <c r="D59" s="65"/>
      <c r="E59" s="65"/>
    </row>
    <row r="61" spans="3:5" ht="15.75" hidden="1">
      <c r="C61" s="68" t="e">
        <f>C58+#REF!</f>
        <v>#REF!</v>
      </c>
      <c r="D61" s="68" t="e">
        <f>D58+#REF!</f>
        <v>#REF!</v>
      </c>
      <c r="E61" s="68" t="e">
        <f>E58+#REF!</f>
        <v>#REF!</v>
      </c>
    </row>
    <row r="62" spans="3:5" ht="15.75">
      <c r="C62" s="68"/>
      <c r="D62" s="68"/>
      <c r="E62" s="68"/>
    </row>
  </sheetData>
  <mergeCells count="6">
    <mergeCell ref="D3:D4"/>
    <mergeCell ref="E3:E4"/>
    <mergeCell ref="A1:C1"/>
    <mergeCell ref="A2:C2"/>
    <mergeCell ref="A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B1">
      <selection activeCell="A1" sqref="A1:G1"/>
    </sheetView>
  </sheetViews>
  <sheetFormatPr defaultColWidth="9.140625" defaultRowHeight="12.75"/>
  <cols>
    <col min="1" max="1" width="0" style="1" hidden="1" customWidth="1"/>
    <col min="2" max="2" width="39.28125" style="1" customWidth="1"/>
    <col min="3" max="3" width="12.00390625" style="24" customWidth="1"/>
    <col min="4" max="4" width="12.140625" style="24" hidden="1" customWidth="1"/>
    <col min="5" max="5" width="0" style="1" hidden="1" customWidth="1"/>
    <col min="6" max="7" width="12.00390625" style="24" customWidth="1"/>
  </cols>
  <sheetData>
    <row r="1" spans="1:8" s="27" customFormat="1" ht="26.25" customHeight="1">
      <c r="A1" s="126" t="s">
        <v>114</v>
      </c>
      <c r="B1" s="126"/>
      <c r="C1" s="126"/>
      <c r="D1" s="126"/>
      <c r="E1" s="126"/>
      <c r="F1" s="126"/>
      <c r="G1" s="126"/>
      <c r="H1"/>
    </row>
    <row r="2" spans="1:7" s="28" customFormat="1" ht="34.5" customHeight="1" thickBot="1">
      <c r="A2" s="157" t="s">
        <v>119</v>
      </c>
      <c r="B2" s="157"/>
      <c r="C2" s="157"/>
      <c r="D2" s="157"/>
      <c r="E2" s="157"/>
      <c r="F2" s="157"/>
      <c r="G2" s="157"/>
    </row>
    <row r="3" spans="1:7" s="28" customFormat="1" ht="16.5" customHeight="1">
      <c r="A3" s="131" t="s">
        <v>91</v>
      </c>
      <c r="B3" s="132"/>
      <c r="C3" s="135" t="s">
        <v>108</v>
      </c>
      <c r="D3" s="138" t="s">
        <v>106</v>
      </c>
      <c r="E3" s="138" t="s">
        <v>107</v>
      </c>
      <c r="F3" s="138" t="s">
        <v>106</v>
      </c>
      <c r="G3" s="138" t="s">
        <v>107</v>
      </c>
    </row>
    <row r="4" spans="1:7" s="28" customFormat="1" ht="33.75" customHeight="1" thickBot="1">
      <c r="A4" s="161"/>
      <c r="B4" s="162"/>
      <c r="C4" s="136"/>
      <c r="D4" s="163"/>
      <c r="E4" s="163"/>
      <c r="F4" s="163"/>
      <c r="G4" s="163"/>
    </row>
    <row r="5" spans="1:7" ht="14.25">
      <c r="A5" s="118"/>
      <c r="B5" s="115" t="s">
        <v>104</v>
      </c>
      <c r="C5" s="106">
        <f>+'NNÖ kiad műk 841127'!C5+'NNÖ kiad  felh 841127'!C5</f>
        <v>0</v>
      </c>
      <c r="D5" s="119">
        <v>1100</v>
      </c>
      <c r="E5" s="117">
        <v>500</v>
      </c>
      <c r="F5" s="106">
        <f>+'NNÖ kiad műk 841127'!F5+'NNÖ kiad  felh 841127'!F5</f>
        <v>0</v>
      </c>
      <c r="G5" s="106">
        <f>+'NNÖ kiad műk 841127'!G5+'NNÖ kiad  felh 841127'!G5</f>
        <v>0</v>
      </c>
    </row>
    <row r="6" spans="1:7" ht="14.25">
      <c r="A6" s="118">
        <v>12442</v>
      </c>
      <c r="B6" s="115" t="s">
        <v>105</v>
      </c>
      <c r="C6" s="92">
        <f>+'NNÖ kiad műk 841127'!C6+'NNÖ kiad  felh 841127'!C10</f>
        <v>1000</v>
      </c>
      <c r="D6" s="92">
        <f>+'NNÖ kiad műk 841127'!D6+'NNÖ kiad  felh 841127'!D10</f>
        <v>1416</v>
      </c>
      <c r="E6" s="92">
        <f>+'NNÖ kiad műk 841127'!E6+'NNÖ kiad  felh 841127'!E10</f>
        <v>0</v>
      </c>
      <c r="F6" s="92">
        <v>1416</v>
      </c>
      <c r="G6" s="92">
        <f>+'NNÖ kiad műk 841127'!G6+'NNÖ kiad  felh 841127'!G10</f>
        <v>0</v>
      </c>
    </row>
    <row r="7" spans="1:7" ht="15.75">
      <c r="A7" s="13">
        <v>18121</v>
      </c>
      <c r="B7" s="120" t="s">
        <v>100</v>
      </c>
      <c r="C7" s="106">
        <f>+'NNÖ kiad műk 841127'!C7+'NNÖ kiad  felh 841127'!C11</f>
        <v>270</v>
      </c>
      <c r="D7" s="106">
        <f>+'NNÖ kiad műk 841127'!D7+'NNÖ kiad  felh 841127'!D11</f>
        <v>658.32</v>
      </c>
      <c r="E7" s="106">
        <f>+'NNÖ kiad műk 841127'!E7+'NNÖ kiad  felh 841127'!E11</f>
        <v>125</v>
      </c>
      <c r="F7" s="106">
        <v>383</v>
      </c>
      <c r="G7" s="106">
        <f>+'NNÖ kiad műk 841127'!G7+'NNÖ kiad  felh 841127'!G11</f>
        <v>0</v>
      </c>
    </row>
    <row r="8" spans="1:7" ht="15" thickBot="1">
      <c r="A8" s="15">
        <v>38125</v>
      </c>
      <c r="B8" s="4" t="s">
        <v>11</v>
      </c>
      <c r="C8" s="105"/>
      <c r="D8" s="71"/>
      <c r="E8" s="16">
        <v>30</v>
      </c>
      <c r="F8" s="105"/>
      <c r="G8" s="105">
        <v>20</v>
      </c>
    </row>
    <row r="9" spans="1:7" ht="15.75" thickBot="1">
      <c r="A9" s="5"/>
      <c r="B9" s="6"/>
      <c r="C9" s="19">
        <f>SUM(C5:C8)</f>
        <v>1270</v>
      </c>
      <c r="D9" s="72">
        <f>SUM(D5:D8)</f>
        <v>3174.32</v>
      </c>
      <c r="E9" s="17">
        <f>SUM(E5:E8)</f>
        <v>655</v>
      </c>
      <c r="F9" s="19">
        <f>SUM(F5:F8)</f>
        <v>1799</v>
      </c>
      <c r="G9" s="19">
        <f>SUM(G5:G8)</f>
        <v>20</v>
      </c>
    </row>
    <row r="10" spans="1:7" ht="14.25">
      <c r="A10" s="20" t="s">
        <v>0</v>
      </c>
      <c r="B10" s="21" t="s">
        <v>95</v>
      </c>
      <c r="C10" s="91">
        <f>+'NNÖ kiad műk 841127'!C10+'NNÖ kiad  felh 841127'!C14</f>
        <v>360</v>
      </c>
      <c r="D10" s="73">
        <v>0</v>
      </c>
      <c r="E10" s="12">
        <v>0</v>
      </c>
      <c r="F10" s="91">
        <f>+'NNÖ kiad műk 841127'!F10+'NNÖ kiad  felh 841127'!F14</f>
        <v>360</v>
      </c>
      <c r="G10" s="91">
        <f>+'NNÖ kiad műk 841127'!G10+'NNÖ kiad  felh 841127'!G14</f>
        <v>150</v>
      </c>
    </row>
    <row r="11" spans="1:7" ht="14.25">
      <c r="A11" s="22" t="s">
        <v>2</v>
      </c>
      <c r="B11" s="18" t="s">
        <v>3</v>
      </c>
      <c r="C11" s="106">
        <f>+'NNÖ kiad műk 841127'!C12+'NNÖ kiad  felh 841127'!C15</f>
        <v>97</v>
      </c>
      <c r="D11" s="74">
        <v>0</v>
      </c>
      <c r="E11" s="14">
        <v>0</v>
      </c>
      <c r="F11" s="106">
        <f>+'NNÖ kiad műk 841127'!F12+'NNÖ kiad  felh 841127'!F15</f>
        <v>97</v>
      </c>
      <c r="G11" s="106">
        <f>+'NNÖ kiad műk 841127'!G12+'NNÖ kiad  felh 841127'!G15</f>
        <v>36</v>
      </c>
    </row>
    <row r="12" spans="1:7" ht="15" thickBot="1">
      <c r="A12" s="15"/>
      <c r="B12" s="4"/>
      <c r="C12" s="85"/>
      <c r="D12" s="71"/>
      <c r="E12" s="16">
        <v>0</v>
      </c>
      <c r="F12" s="85"/>
      <c r="G12" s="85"/>
    </row>
    <row r="13" spans="1:7" ht="15.75" thickBot="1">
      <c r="A13" s="5"/>
      <c r="B13" s="6"/>
      <c r="C13" s="19">
        <f>SUM(C10:C12)</f>
        <v>457</v>
      </c>
      <c r="D13" s="75">
        <f>SUM(D10:D12)</f>
        <v>0</v>
      </c>
      <c r="E13" s="17">
        <f>SUM(E10:E12)</f>
        <v>0</v>
      </c>
      <c r="F13" s="19">
        <f>SUM(F10:F12)</f>
        <v>457</v>
      </c>
      <c r="G13" s="19">
        <f>SUM(G10:G12)</f>
        <v>186</v>
      </c>
    </row>
    <row r="14" spans="1:7" ht="13.5" hidden="1" thickBot="1">
      <c r="A14" s="86" t="s">
        <v>1</v>
      </c>
      <c r="B14" s="7"/>
      <c r="C14" s="87" t="s">
        <v>4</v>
      </c>
      <c r="D14" t="s">
        <v>4</v>
      </c>
      <c r="E14" s="7"/>
      <c r="F14" s="87" t="s">
        <v>4</v>
      </c>
      <c r="G14" s="87" t="s">
        <v>4</v>
      </c>
    </row>
    <row r="15" spans="1:7" ht="14.25">
      <c r="A15" s="13">
        <v>5432</v>
      </c>
      <c r="B15" s="2" t="s">
        <v>12</v>
      </c>
      <c r="C15" s="104">
        <f>+'NNÖ kiad műk 841127'!C16+'NNÖ kiad  felh 841127'!C19</f>
        <v>10</v>
      </c>
      <c r="D15" s="76">
        <v>10</v>
      </c>
      <c r="E15" s="2">
        <v>10</v>
      </c>
      <c r="F15" s="104">
        <f>+'NNÖ kiad műk 841127'!F16+'NNÖ kiad  felh 841127'!F19</f>
        <v>10</v>
      </c>
      <c r="G15" s="104">
        <f>+'NNÖ kiad műk 841127'!G16+'NNÖ kiad  felh 841127'!G19</f>
        <v>20</v>
      </c>
    </row>
    <row r="16" spans="1:7" ht="14.25">
      <c r="A16" s="13">
        <v>54421</v>
      </c>
      <c r="B16" s="2" t="s">
        <v>13</v>
      </c>
      <c r="C16" s="93">
        <f>+'NNÖ kiad műk 841127'!C17+'NNÖ kiad  felh 841127'!C20</f>
        <v>0</v>
      </c>
      <c r="D16" s="76"/>
      <c r="E16" s="2">
        <v>0</v>
      </c>
      <c r="F16" s="93">
        <f>+'NNÖ kiad műk 841127'!F17+'NNÖ kiad  felh 841127'!F20</f>
        <v>0</v>
      </c>
      <c r="G16" s="93">
        <f>+'NNÖ kiad műk 841127'!G17+'NNÖ kiad  felh 841127'!G20</f>
        <v>2</v>
      </c>
    </row>
    <row r="17" spans="1:7" ht="14.25">
      <c r="A17" s="13">
        <v>54422</v>
      </c>
      <c r="B17" s="2" t="s">
        <v>6</v>
      </c>
      <c r="C17" s="92">
        <f>+'NNÖ kiad műk 841127'!C18+'NNÖ kiad  felh 841127'!C21</f>
        <v>10</v>
      </c>
      <c r="D17" s="76">
        <v>10</v>
      </c>
      <c r="E17" s="2">
        <v>10</v>
      </c>
      <c r="F17" s="92">
        <f>+'NNÖ kiad műk 841127'!F18+'NNÖ kiad  felh 841127'!F21</f>
        <v>10</v>
      </c>
      <c r="G17" s="92">
        <f>+'NNÖ kiad műk 841127'!G18+'NNÖ kiad  felh 841127'!G21</f>
        <v>16</v>
      </c>
    </row>
    <row r="18" spans="1:7" ht="14.25">
      <c r="A18" s="13">
        <v>54423</v>
      </c>
      <c r="B18" s="2" t="s">
        <v>14</v>
      </c>
      <c r="C18" s="105">
        <f>+'NNÖ kiad műk 841127'!C19+'NNÖ kiad  felh 841127'!C22</f>
        <v>10</v>
      </c>
      <c r="D18" s="76">
        <v>10</v>
      </c>
      <c r="E18" s="2">
        <v>10</v>
      </c>
      <c r="F18" s="105">
        <f>+'NNÖ kiad műk 841127'!F19+'NNÖ kiad  felh 841127'!F22</f>
        <v>10</v>
      </c>
      <c r="G18" s="105">
        <f>+'NNÖ kiad műk 841127'!G19+'NNÖ kiad  felh 841127'!G22</f>
        <v>0</v>
      </c>
    </row>
    <row r="19" spans="1:7" ht="14.25">
      <c r="A19" s="13">
        <v>5462</v>
      </c>
      <c r="B19" s="18" t="s">
        <v>5</v>
      </c>
      <c r="C19" s="92">
        <f>+'NNÖ kiad műk 841127'!C20+'NNÖ kiad  felh 841127'!C23</f>
        <v>10</v>
      </c>
      <c r="D19" s="76">
        <v>10</v>
      </c>
      <c r="E19" s="2">
        <v>10</v>
      </c>
      <c r="F19" s="92">
        <f>+'NNÖ kiad műk 841127'!F20+'NNÖ kiad  felh 841127'!F23</f>
        <v>10</v>
      </c>
      <c r="G19" s="92">
        <f>+'NNÖ kiad műk 841127'!G20+'NNÖ kiad  felh 841127'!G23</f>
        <v>2</v>
      </c>
    </row>
    <row r="20" spans="1:7" ht="14.25">
      <c r="A20" s="13">
        <v>54721</v>
      </c>
      <c r="B20" s="2" t="s">
        <v>29</v>
      </c>
      <c r="C20" s="105">
        <f>+'NNÖ kiad műk 841127'!C21+'NNÖ kiad  felh 841127'!C24</f>
        <v>10</v>
      </c>
      <c r="D20" s="76">
        <v>10</v>
      </c>
      <c r="E20" s="2">
        <v>10</v>
      </c>
      <c r="F20" s="105">
        <f>+'NNÖ kiad műk 841127'!F21+'NNÖ kiad  felh 841127'!F24</f>
        <v>10</v>
      </c>
      <c r="G20" s="105">
        <f>+'NNÖ kiad műk 841127'!G21+'NNÖ kiad  felh 841127'!G24</f>
        <v>128</v>
      </c>
    </row>
    <row r="21" spans="1:7" ht="14.25">
      <c r="A21" s="13">
        <v>54722</v>
      </c>
      <c r="B21" s="2" t="s">
        <v>15</v>
      </c>
      <c r="C21" s="92">
        <f>+'NNÖ kiad műk 841127'!C22+'NNÖ kiad  felh 841127'!C25</f>
        <v>0</v>
      </c>
      <c r="D21" s="76">
        <v>0</v>
      </c>
      <c r="E21" s="2">
        <v>25</v>
      </c>
      <c r="F21" s="92">
        <f>+'NNÖ kiad műk 841127'!F22+'NNÖ kiad  felh 841127'!F25</f>
        <v>0</v>
      </c>
      <c r="G21" s="92">
        <f>+'NNÖ kiad műk 841127'!G22+'NNÖ kiad  felh 841127'!G25</f>
        <v>10</v>
      </c>
    </row>
    <row r="22" spans="1:7" ht="14.25">
      <c r="A22" s="13">
        <v>547221</v>
      </c>
      <c r="B22" s="2" t="s">
        <v>16</v>
      </c>
      <c r="C22" s="92">
        <f>+'NNÖ kiad műk 841127'!C23+'NNÖ kiad  felh 841127'!C26</f>
        <v>0</v>
      </c>
      <c r="D22" s="76"/>
      <c r="E22" s="2"/>
      <c r="F22" s="92">
        <f>+'NNÖ kiad műk 841127'!F23+'NNÖ kiad  felh 841127'!F26</f>
        <v>0</v>
      </c>
      <c r="G22" s="92">
        <f>+'NNÖ kiad műk 841127'!G23+'NNÖ kiad  felh 841127'!G26</f>
        <v>0</v>
      </c>
    </row>
    <row r="23" spans="1:7" ht="14.25">
      <c r="A23" s="13">
        <v>54921</v>
      </c>
      <c r="B23" s="2" t="s">
        <v>9</v>
      </c>
      <c r="C23" s="106">
        <f>+'NNÖ kiad műk 841127'!C24+'NNÖ kiad  felh 841127'!C27</f>
        <v>0</v>
      </c>
      <c r="D23" s="76"/>
      <c r="E23" s="2">
        <v>150</v>
      </c>
      <c r="F23" s="106">
        <f>+'NNÖ kiad műk 841127'!F24+'NNÖ kiad  felh 841127'!F27</f>
        <v>0</v>
      </c>
      <c r="G23" s="106">
        <f>+'NNÖ kiad műk 841127'!G24+'NNÖ kiad  felh 841127'!G27</f>
        <v>0</v>
      </c>
    </row>
    <row r="24" spans="1:7" ht="15" thickBot="1">
      <c r="A24" s="15">
        <v>54922</v>
      </c>
      <c r="B24" s="4" t="s">
        <v>17</v>
      </c>
      <c r="C24" s="106">
        <f>+'NNÖ kiad műk 841127'!C25+'NNÖ kiad  felh 841127'!C28</f>
        <v>0</v>
      </c>
      <c r="D24" s="77"/>
      <c r="E24" s="4">
        <v>10</v>
      </c>
      <c r="F24" s="106">
        <f>+'NNÖ kiad műk 841127'!F25+'NNÖ kiad  felh 841127'!F28</f>
        <v>0</v>
      </c>
      <c r="G24" s="106">
        <f>+'NNÖ kiad műk 841127'!G25+'NNÖ kiad  felh 841127'!G28</f>
        <v>68</v>
      </c>
    </row>
    <row r="25" spans="1:7" ht="15.75" thickBot="1">
      <c r="A25" s="5">
        <v>54</v>
      </c>
      <c r="B25" s="6"/>
      <c r="C25" s="89">
        <f>SUM(C15:C24)</f>
        <v>50</v>
      </c>
      <c r="D25" s="78">
        <f>SUM(D15:D24)</f>
        <v>50</v>
      </c>
      <c r="E25" s="6">
        <f>SUM(E15:E24)</f>
        <v>235</v>
      </c>
      <c r="F25" s="89">
        <f>SUM(F15:F24)</f>
        <v>50</v>
      </c>
      <c r="G25" s="89">
        <f>SUM(G15:G24)</f>
        <v>246</v>
      </c>
    </row>
    <row r="26" spans="1:7" ht="14.25">
      <c r="A26" s="108"/>
      <c r="B26" s="109"/>
      <c r="C26" s="110"/>
      <c r="D26" s="23"/>
      <c r="E26" s="8"/>
      <c r="F26" s="110"/>
      <c r="G26" s="110"/>
    </row>
    <row r="27" spans="1:7" ht="14.25">
      <c r="A27" s="13">
        <v>55121</v>
      </c>
      <c r="B27" s="2" t="s">
        <v>18</v>
      </c>
      <c r="C27" s="92">
        <f>+'NNÖ kiad műk 841127'!C28+'NNÖ kiad  felh 841127'!C31</f>
        <v>0</v>
      </c>
      <c r="D27" s="76"/>
      <c r="E27" s="2">
        <v>0</v>
      </c>
      <c r="F27" s="92">
        <f>+'NNÖ kiad műk 841127'!F28+'NNÖ kiad  felh 841127'!F31</f>
        <v>0</v>
      </c>
      <c r="G27" s="92">
        <f>+'NNÖ kiad műk 841127'!G28+'NNÖ kiad  felh 841127'!G31</f>
        <v>0</v>
      </c>
    </row>
    <row r="28" spans="1:7" ht="14.25">
      <c r="A28" s="13">
        <v>551211</v>
      </c>
      <c r="B28" s="2" t="s">
        <v>19</v>
      </c>
      <c r="C28" s="92">
        <f>+'NNÖ kiad műk 841127'!C29+'NNÖ kiad  felh 841127'!C32</f>
        <v>32</v>
      </c>
      <c r="D28" s="76">
        <v>10</v>
      </c>
      <c r="E28" s="2">
        <v>90</v>
      </c>
      <c r="F28" s="92">
        <f>+'NNÖ kiad műk 841127'!F29+'NNÖ kiad  felh 841127'!F32</f>
        <v>32</v>
      </c>
      <c r="G28" s="92">
        <f>+'NNÖ kiad műk 841127'!G29+'NNÖ kiad  felh 841127'!G32</f>
        <v>11</v>
      </c>
    </row>
    <row r="29" spans="1:7" ht="14.25">
      <c r="A29" s="13">
        <v>55223</v>
      </c>
      <c r="B29" s="2" t="s">
        <v>27</v>
      </c>
      <c r="C29" s="92">
        <f>+'NNÖ kiad műk 841127'!C30+'NNÖ kiad  felh 841127'!C33</f>
        <v>0</v>
      </c>
      <c r="D29" s="76">
        <v>0</v>
      </c>
      <c r="E29" s="2">
        <v>0</v>
      </c>
      <c r="F29" s="92">
        <f>+'NNÖ kiad műk 841127'!F30+'NNÖ kiad  felh 841127'!F33</f>
        <v>0</v>
      </c>
      <c r="G29" s="92">
        <f>+'NNÖ kiad műk 841127'!G30+'NNÖ kiad  felh 841127'!G33</f>
        <v>35</v>
      </c>
    </row>
    <row r="30" spans="1:7" ht="14.25">
      <c r="A30" s="13">
        <v>55224</v>
      </c>
      <c r="B30" s="2" t="s">
        <v>20</v>
      </c>
      <c r="C30" s="92">
        <f>+'NNÖ kiad műk 841127'!C31+'NNÖ kiad  felh 841127'!C34</f>
        <v>60</v>
      </c>
      <c r="D30" s="76">
        <v>50</v>
      </c>
      <c r="E30" s="2">
        <v>80</v>
      </c>
      <c r="F30" s="92">
        <f>+'NNÖ kiad műk 841127'!F31+'NNÖ kiad  felh 841127'!F34</f>
        <v>60</v>
      </c>
      <c r="G30" s="92">
        <f>+'NNÖ kiad műk 841127'!G31+'NNÖ kiad  felh 841127'!G34</f>
        <v>88</v>
      </c>
    </row>
    <row r="31" spans="1:7" ht="14.25">
      <c r="A31" s="13">
        <v>55225</v>
      </c>
      <c r="B31" s="2" t="s">
        <v>21</v>
      </c>
      <c r="C31" s="92">
        <f>+'NNÖ kiad műk 841127'!C32+'NNÖ kiad  felh 841127'!C35</f>
        <v>35</v>
      </c>
      <c r="D31" s="76">
        <v>30</v>
      </c>
      <c r="E31" s="2">
        <v>30</v>
      </c>
      <c r="F31" s="92">
        <f>+'NNÖ kiad műk 841127'!F32+'NNÖ kiad  felh 841127'!F35</f>
        <v>35</v>
      </c>
      <c r="G31" s="92">
        <f>+'NNÖ kiad műk 841127'!G32+'NNÖ kiad  felh 841127'!G35</f>
        <v>50</v>
      </c>
    </row>
    <row r="32" spans="1:7" ht="14.25">
      <c r="A32" s="13">
        <v>55227</v>
      </c>
      <c r="B32" s="2" t="s">
        <v>7</v>
      </c>
      <c r="C32" s="92">
        <f>+'NNÖ kiad műk 841127'!C33+'NNÖ kiad  felh 841127'!C36</f>
        <v>100</v>
      </c>
      <c r="D32" s="76">
        <v>10</v>
      </c>
      <c r="E32" s="2">
        <v>25</v>
      </c>
      <c r="F32" s="92">
        <f>+'NNÖ kiad műk 841127'!F33+'NNÖ kiad  felh 841127'!F36</f>
        <v>100</v>
      </c>
      <c r="G32" s="92">
        <f>+'NNÖ kiad műk 841127'!G33+'NNÖ kiad  felh 841127'!G36</f>
        <v>82</v>
      </c>
    </row>
    <row r="33" spans="1:7" ht="14.25">
      <c r="A33" s="13">
        <v>552281</v>
      </c>
      <c r="B33" s="18" t="s">
        <v>30</v>
      </c>
      <c r="C33" s="92">
        <f>+'NNÖ kiad műk 841127'!C34+'NNÖ kiad  felh 841127'!C37</f>
        <v>0</v>
      </c>
      <c r="D33" s="76">
        <v>0</v>
      </c>
      <c r="E33" s="2"/>
      <c r="F33" s="92">
        <f>+'NNÖ kiad műk 841127'!F34+'NNÖ kiad  felh 841127'!F37</f>
        <v>0</v>
      </c>
      <c r="G33" s="92">
        <f>+'NNÖ kiad műk 841127'!G34+'NNÖ kiad  felh 841127'!G37</f>
        <v>65</v>
      </c>
    </row>
    <row r="34" spans="1:7" ht="14.25">
      <c r="A34" s="13">
        <v>552282</v>
      </c>
      <c r="B34" s="2" t="s">
        <v>31</v>
      </c>
      <c r="C34" s="92">
        <f>+'NNÖ kiad műk 841127'!C35+'NNÖ kiad  felh 841127'!C38</f>
        <v>0</v>
      </c>
      <c r="D34" s="76">
        <v>0</v>
      </c>
      <c r="E34" s="2">
        <v>22</v>
      </c>
      <c r="F34" s="92">
        <f>+'NNÖ kiad műk 841127'!F35+'NNÖ kiad  felh 841127'!F38</f>
        <v>0</v>
      </c>
      <c r="G34" s="92">
        <f>+'NNÖ kiad műk 841127'!G35+'NNÖ kiad  felh 841127'!G38</f>
        <v>0</v>
      </c>
    </row>
    <row r="35" spans="1:7" ht="14.25">
      <c r="A35" s="13">
        <v>55229</v>
      </c>
      <c r="B35" s="2" t="s">
        <v>22</v>
      </c>
      <c r="C35" s="92">
        <f>+'NNÖ kiad műk 841127'!C36+'NNÖ kiad  felh 841127'!C39</f>
        <v>5</v>
      </c>
      <c r="D35" s="76">
        <v>5</v>
      </c>
      <c r="E35" s="2">
        <v>10</v>
      </c>
      <c r="F35" s="92">
        <f>+'NNÖ kiad műk 841127'!F36+'NNÖ kiad  felh 841127'!F39</f>
        <v>5</v>
      </c>
      <c r="G35" s="92">
        <f>+'NNÖ kiad műk 841127'!G36+'NNÖ kiad  felh 841127'!G39</f>
        <v>0</v>
      </c>
    </row>
    <row r="36" spans="1:7" ht="15" thickBot="1">
      <c r="A36" s="15">
        <v>5562</v>
      </c>
      <c r="B36" s="2" t="s">
        <v>32</v>
      </c>
      <c r="C36" s="92">
        <f>+'NNÖ kiad műk 841127'!C37+'NNÖ kiad  felh 841127'!C40</f>
        <v>5</v>
      </c>
      <c r="D36" s="77">
        <v>5</v>
      </c>
      <c r="E36" s="4">
        <v>15</v>
      </c>
      <c r="F36" s="92">
        <f>+'NNÖ kiad műk 841127'!F37+'NNÖ kiad  felh 841127'!F40</f>
        <v>5</v>
      </c>
      <c r="G36" s="92">
        <f>+'NNÖ kiad műk 841127'!G37+'NNÖ kiad  felh 841127'!G40</f>
        <v>31</v>
      </c>
    </row>
    <row r="37" spans="1:7" ht="15.75" thickBot="1">
      <c r="A37" s="5">
        <v>55</v>
      </c>
      <c r="B37" s="107"/>
      <c r="C37" s="95">
        <f>SUM(C27:C36)</f>
        <v>237</v>
      </c>
      <c r="D37" s="78">
        <f>SUM(D28:D36)</f>
        <v>110</v>
      </c>
      <c r="E37" s="6">
        <f>SUM(E27:E36)</f>
        <v>272</v>
      </c>
      <c r="F37" s="95">
        <f>SUM(F27:F36)</f>
        <v>237</v>
      </c>
      <c r="G37" s="95">
        <f>SUM(G27:G36)</f>
        <v>362</v>
      </c>
    </row>
    <row r="38" spans="1:7" ht="14.25">
      <c r="A38" s="81"/>
      <c r="B38" s="3"/>
      <c r="C38" s="82"/>
      <c r="D38" s="23"/>
      <c r="E38" s="8"/>
      <c r="F38" s="82"/>
      <c r="G38" s="82"/>
    </row>
    <row r="39" spans="1:7" ht="14.25">
      <c r="A39" s="13">
        <v>5612111</v>
      </c>
      <c r="B39" s="2" t="s">
        <v>23</v>
      </c>
      <c r="C39" s="92">
        <f>+'NNÖ kiad műk 841127'!C40+'NNÖ kiad  felh 841127'!C43</f>
        <v>93.77000000000001</v>
      </c>
      <c r="D39" s="79">
        <f>(D25+D37+D40+D41+D46)*25%</f>
        <v>55</v>
      </c>
      <c r="E39" s="9">
        <f>(E25+E37+E40+E41)*25%</f>
        <v>153</v>
      </c>
      <c r="F39" s="92">
        <f>+'NNÖ kiad műk 841127'!F40+'NNÖ kiad  felh 841127'!F43</f>
        <v>93.77000000000001</v>
      </c>
      <c r="G39" s="92">
        <f>+'NNÖ kiad műk 841127'!G40+'NNÖ kiad  felh 841127'!G43</f>
        <v>135</v>
      </c>
    </row>
    <row r="40" spans="1:7" ht="14.25">
      <c r="A40" s="13">
        <v>56223</v>
      </c>
      <c r="B40" s="2" t="s">
        <v>28</v>
      </c>
      <c r="C40" s="92">
        <f>+'NNÖ kiad műk 841127'!C41+'NNÖ kiad  felh 841127'!C44</f>
        <v>30</v>
      </c>
      <c r="D40" s="76">
        <v>30</v>
      </c>
      <c r="E40" s="2">
        <v>100</v>
      </c>
      <c r="F40" s="92">
        <f>+'NNÖ kiad műk 841127'!F41+'NNÖ kiad  felh 841127'!F44</f>
        <v>30</v>
      </c>
      <c r="G40" s="92">
        <f>+'NNÖ kiad műk 841127'!G41+'NNÖ kiad  felh 841127'!G44</f>
        <v>36</v>
      </c>
    </row>
    <row r="41" spans="1:7" ht="14.25">
      <c r="A41" s="13">
        <v>56224</v>
      </c>
      <c r="B41" s="2" t="s">
        <v>10</v>
      </c>
      <c r="C41" s="92">
        <f>+'NNÖ kiad műk 841127'!C42+'NNÖ kiad  felh 841127'!C45</f>
        <v>0</v>
      </c>
      <c r="D41" s="76">
        <v>0</v>
      </c>
      <c r="E41" s="2">
        <v>5</v>
      </c>
      <c r="F41" s="92">
        <f>+'NNÖ kiad műk 841127'!F42+'NNÖ kiad  felh 841127'!F45</f>
        <v>0</v>
      </c>
      <c r="G41" s="92">
        <f>+'NNÖ kiad műk 841127'!G42+'NNÖ kiad  felh 841127'!G45</f>
        <v>0</v>
      </c>
    </row>
    <row r="42" spans="1:11" ht="15" thickBot="1">
      <c r="A42" s="15">
        <v>5642</v>
      </c>
      <c r="B42" s="4" t="s">
        <v>24</v>
      </c>
      <c r="C42" s="106">
        <f>+'NNÖ kiad műk 841127'!C43+'NNÖ kiad  felh 841127'!C46</f>
        <v>0</v>
      </c>
      <c r="D42" s="77"/>
      <c r="E42" s="4"/>
      <c r="F42" s="106">
        <f>+'NNÖ kiad műk 841127'!F43+'NNÖ kiad  felh 841127'!F46</f>
        <v>0</v>
      </c>
      <c r="G42" s="106">
        <f>+'NNÖ kiad műk 841127'!G43+'NNÖ kiad  felh 841127'!G46</f>
        <v>0</v>
      </c>
      <c r="K42" t="s">
        <v>90</v>
      </c>
    </row>
    <row r="43" spans="1:7" ht="15.75" thickBot="1">
      <c r="A43" s="5">
        <v>56</v>
      </c>
      <c r="B43" s="6" t="s">
        <v>26</v>
      </c>
      <c r="C43" s="19">
        <f>SUM(C39:C42)</f>
        <v>123.77000000000001</v>
      </c>
      <c r="D43" s="78">
        <f>SUM(D39:D42)</f>
        <v>85</v>
      </c>
      <c r="E43" s="10">
        <f>SUM(E39:E42)</f>
        <v>258</v>
      </c>
      <c r="F43" s="19">
        <f>SUM(F39:F42)</f>
        <v>123.77000000000001</v>
      </c>
      <c r="G43" s="19">
        <f>SUM(G39:G42)</f>
        <v>171</v>
      </c>
    </row>
    <row r="44" spans="1:7" ht="15" thickBot="1">
      <c r="A44" s="81"/>
      <c r="B44" s="3"/>
      <c r="C44" s="82"/>
      <c r="D44" s="23"/>
      <c r="E44" s="8"/>
      <c r="F44" s="82"/>
      <c r="G44" s="82"/>
    </row>
    <row r="45" spans="1:7" ht="15" thickBot="1">
      <c r="A45" s="111">
        <v>57223</v>
      </c>
      <c r="B45" s="112" t="s">
        <v>25</v>
      </c>
      <c r="C45" s="91">
        <f>+'NNÖ kiad műk 841127'!C46+'NNÖ kiad  felh 841127'!C49</f>
        <v>34</v>
      </c>
      <c r="D45" s="77">
        <v>30</v>
      </c>
      <c r="E45" s="4">
        <v>30</v>
      </c>
      <c r="F45" s="91">
        <f>+'NNÖ kiad műk 841127'!F46+'NNÖ kiad  felh 841127'!F49</f>
        <v>34</v>
      </c>
      <c r="G45" s="91">
        <f>+'NNÖ kiad műk 841127'!G46+'NNÖ kiad  felh 841127'!G49</f>
        <v>45</v>
      </c>
    </row>
    <row r="46" spans="1:7" ht="15.75" thickBot="1">
      <c r="A46" s="5">
        <v>57</v>
      </c>
      <c r="B46" s="6" t="s">
        <v>8</v>
      </c>
      <c r="C46" s="89">
        <f>SUM(C45)</f>
        <v>34</v>
      </c>
      <c r="D46" s="78">
        <f>SUM(D45)</f>
        <v>30</v>
      </c>
      <c r="E46" s="6">
        <f>SUM(E45)</f>
        <v>30</v>
      </c>
      <c r="F46" s="89">
        <f>SUM(F45)</f>
        <v>34</v>
      </c>
      <c r="G46" s="89">
        <f>SUM(G45)</f>
        <v>45</v>
      </c>
    </row>
    <row r="47" spans="1:7" ht="15.75" thickBot="1">
      <c r="A47" s="5"/>
      <c r="B47" s="6" t="s">
        <v>88</v>
      </c>
      <c r="C47" s="19">
        <f>+C9+C13+C25+C37+C43+C46</f>
        <v>2171.77</v>
      </c>
      <c r="D47" s="80" t="e">
        <f>SUM(#REF!)</f>
        <v>#REF!</v>
      </c>
      <c r="E47" s="6" t="e">
        <f>SUM(#REF!)</f>
        <v>#REF!</v>
      </c>
      <c r="F47" s="19">
        <f>+F9+F13+F25+F37+F43+F46</f>
        <v>2700.77</v>
      </c>
      <c r="G47" s="19">
        <f>+G9+G13+G25+G37+G43+G46</f>
        <v>1030</v>
      </c>
    </row>
    <row r="49" spans="3:7" ht="12.75">
      <c r="C49" s="1"/>
      <c r="D49" s="1"/>
      <c r="F49" s="1"/>
      <c r="G49" s="1"/>
    </row>
  </sheetData>
  <mergeCells count="8">
    <mergeCell ref="F3:F4"/>
    <mergeCell ref="G3:G4"/>
    <mergeCell ref="D3:D4"/>
    <mergeCell ref="E3:E4"/>
    <mergeCell ref="A3:B4"/>
    <mergeCell ref="C3:C4"/>
    <mergeCell ref="A1:G1"/>
    <mergeCell ref="A2:G2"/>
  </mergeCells>
  <printOptions/>
  <pageMargins left="0.75" right="0.75" top="1" bottom="1" header="0.5" footer="0.5"/>
  <pageSetup horizontalDpi="600" verticalDpi="600" orientation="portrait" paperSize="9" scale="98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B1">
      <selection activeCell="E54" sqref="E54"/>
    </sheetView>
  </sheetViews>
  <sheetFormatPr defaultColWidth="9.140625" defaultRowHeight="12.75"/>
  <cols>
    <col min="1" max="1" width="8.57421875" style="28" hidden="1" customWidth="1"/>
    <col min="2" max="2" width="59.28125" style="66" customWidth="1"/>
    <col min="3" max="5" width="16.28125" style="67" customWidth="1"/>
    <col min="6" max="16" width="9.28125" style="28" customWidth="1"/>
    <col min="17" max="17" width="0" style="28" hidden="1" customWidth="1"/>
    <col min="18" max="16384" width="9.28125" style="28" customWidth="1"/>
  </cols>
  <sheetData>
    <row r="1" spans="1:7" s="27" customFormat="1" ht="26.25" customHeight="1">
      <c r="A1" s="126" t="s">
        <v>115</v>
      </c>
      <c r="B1" s="126"/>
      <c r="C1" s="126"/>
      <c r="D1" s="25"/>
      <c r="E1" s="26"/>
      <c r="F1"/>
      <c r="G1"/>
    </row>
    <row r="2" spans="1:5" ht="34.5" customHeight="1" thickBot="1">
      <c r="A2" s="130" t="s">
        <v>116</v>
      </c>
      <c r="B2" s="130"/>
      <c r="C2" s="130"/>
      <c r="D2" s="28"/>
      <c r="E2" s="28"/>
    </row>
    <row r="3" spans="1:5" ht="16.5" customHeight="1">
      <c r="A3" s="131" t="s">
        <v>33</v>
      </c>
      <c r="B3" s="137"/>
      <c r="C3" s="135" t="s">
        <v>108</v>
      </c>
      <c r="D3" s="138" t="s">
        <v>106</v>
      </c>
      <c r="E3" s="138" t="s">
        <v>107</v>
      </c>
    </row>
    <row r="4" spans="1:5" ht="33.75" customHeight="1">
      <c r="A4" s="133"/>
      <c r="B4" s="129"/>
      <c r="C4" s="149"/>
      <c r="D4" s="139"/>
      <c r="E4" s="139"/>
    </row>
    <row r="5" spans="1:5" ht="18.75" customHeight="1" hidden="1">
      <c r="A5" s="29"/>
      <c r="B5" s="30" t="s">
        <v>34</v>
      </c>
      <c r="C5" s="31">
        <v>0</v>
      </c>
      <c r="D5" s="31">
        <v>0</v>
      </c>
      <c r="E5" s="31">
        <v>0</v>
      </c>
    </row>
    <row r="6" spans="1:5" ht="18.75" customHeight="1">
      <c r="A6" s="32"/>
      <c r="B6" s="33" t="s">
        <v>35</v>
      </c>
      <c r="C6" s="34">
        <f>SUM(C7:C16)</f>
        <v>0</v>
      </c>
      <c r="D6" s="34">
        <f>SUM(D7:D16)</f>
        <v>0</v>
      </c>
      <c r="E6" s="34">
        <f>SUM(E7:E16)</f>
        <v>0</v>
      </c>
    </row>
    <row r="7" spans="1:5" ht="18.75" customHeight="1" hidden="1">
      <c r="A7" s="32"/>
      <c r="B7" s="35" t="s">
        <v>36</v>
      </c>
      <c r="C7" s="36"/>
      <c r="D7" s="36"/>
      <c r="E7" s="36"/>
    </row>
    <row r="8" spans="1:5" ht="18.75" customHeight="1" hidden="1">
      <c r="A8" s="32"/>
      <c r="B8" s="35" t="s">
        <v>37</v>
      </c>
      <c r="C8" s="36"/>
      <c r="D8" s="36"/>
      <c r="E8" s="36"/>
    </row>
    <row r="9" spans="1:5" ht="18.75" customHeight="1" hidden="1">
      <c r="A9" s="32">
        <v>682001</v>
      </c>
      <c r="B9" s="35" t="s">
        <v>38</v>
      </c>
      <c r="C9" s="36"/>
      <c r="D9" s="36"/>
      <c r="E9" s="36"/>
    </row>
    <row r="10" spans="1:5" ht="18.75" customHeight="1" hidden="1">
      <c r="A10" s="32">
        <v>682002</v>
      </c>
      <c r="B10" s="35" t="s">
        <v>39</v>
      </c>
      <c r="C10" s="36"/>
      <c r="D10" s="36"/>
      <c r="E10" s="36"/>
    </row>
    <row r="11" spans="1:5" ht="18.75" customHeight="1" hidden="1">
      <c r="A11" s="32">
        <v>842421</v>
      </c>
      <c r="B11" s="37" t="s">
        <v>40</v>
      </c>
      <c r="C11" s="36"/>
      <c r="D11" s="36"/>
      <c r="E11" s="36"/>
    </row>
    <row r="12" spans="1:5" ht="18.75" customHeight="1" hidden="1">
      <c r="A12" s="32">
        <v>581100</v>
      </c>
      <c r="B12" s="37" t="s">
        <v>41</v>
      </c>
      <c r="C12" s="36"/>
      <c r="D12" s="36"/>
      <c r="E12" s="36"/>
    </row>
    <row r="13" spans="1:5" ht="18.75" customHeight="1" hidden="1">
      <c r="A13" s="32">
        <v>581400</v>
      </c>
      <c r="B13" s="37" t="s">
        <v>42</v>
      </c>
      <c r="C13" s="36"/>
      <c r="D13" s="36"/>
      <c r="E13" s="36"/>
    </row>
    <row r="14" spans="1:5" ht="18.75" customHeight="1" hidden="1">
      <c r="A14" s="32">
        <v>841126</v>
      </c>
      <c r="B14" s="37" t="s">
        <v>43</v>
      </c>
      <c r="C14" s="36"/>
      <c r="D14" s="36"/>
      <c r="E14" s="36"/>
    </row>
    <row r="15" spans="1:5" ht="18.75" customHeight="1" hidden="1">
      <c r="A15" s="32">
        <v>370000</v>
      </c>
      <c r="B15" s="37" t="s">
        <v>44</v>
      </c>
      <c r="C15" s="36"/>
      <c r="D15" s="36"/>
      <c r="E15" s="36"/>
    </row>
    <row r="16" spans="1:5" ht="18.75" customHeight="1" hidden="1">
      <c r="A16" s="32"/>
      <c r="B16" s="35" t="s">
        <v>45</v>
      </c>
      <c r="C16" s="36"/>
      <c r="D16" s="36"/>
      <c r="E16" s="36"/>
    </row>
    <row r="17" spans="1:5" ht="18.75" customHeight="1">
      <c r="A17" s="32"/>
      <c r="B17" s="38" t="s">
        <v>46</v>
      </c>
      <c r="C17" s="34">
        <f>SUM(C18:C20)</f>
        <v>0</v>
      </c>
      <c r="D17" s="34">
        <f>SUM(D18:D20)</f>
        <v>0</v>
      </c>
      <c r="E17" s="34">
        <f>SUM(E18:E20)</f>
        <v>0</v>
      </c>
    </row>
    <row r="18" spans="1:5" ht="18.75" customHeight="1" hidden="1">
      <c r="A18" s="32"/>
      <c r="B18" s="35" t="s">
        <v>47</v>
      </c>
      <c r="C18" s="36"/>
      <c r="D18" s="36"/>
      <c r="E18" s="36"/>
    </row>
    <row r="19" spans="1:5" ht="12.75" customHeight="1" hidden="1">
      <c r="A19" s="32"/>
      <c r="B19" s="35" t="s">
        <v>48</v>
      </c>
      <c r="C19" s="36"/>
      <c r="D19" s="36"/>
      <c r="E19" s="36"/>
    </row>
    <row r="20" spans="1:5" ht="18.75" customHeight="1" hidden="1">
      <c r="A20" s="32"/>
      <c r="B20" s="35" t="s">
        <v>49</v>
      </c>
      <c r="C20" s="36">
        <f>+C16*0.25</f>
        <v>0</v>
      </c>
      <c r="D20" s="36">
        <f>+D16*0.25</f>
        <v>0</v>
      </c>
      <c r="E20" s="36">
        <f>+E16*0.25</f>
        <v>0</v>
      </c>
    </row>
    <row r="21" spans="1:5" s="41" customFormat="1" ht="18.75" customHeight="1" hidden="1" thickBot="1">
      <c r="A21" s="39"/>
      <c r="B21" s="40" t="s">
        <v>50</v>
      </c>
      <c r="C21" s="34">
        <v>0</v>
      </c>
      <c r="D21" s="34">
        <v>0</v>
      </c>
      <c r="E21" s="34">
        <v>0</v>
      </c>
    </row>
    <row r="22" spans="1:5" ht="18.75" customHeight="1">
      <c r="A22" s="32"/>
      <c r="B22" s="33" t="s">
        <v>51</v>
      </c>
      <c r="C22" s="34">
        <f>SUM(C23:C27)</f>
        <v>0</v>
      </c>
      <c r="D22" s="34">
        <f>SUM(D23:D27)</f>
        <v>0</v>
      </c>
      <c r="E22" s="34">
        <f>SUM(E23:E27)</f>
        <v>0</v>
      </c>
    </row>
    <row r="23" spans="1:5" ht="18.75" customHeight="1" hidden="1">
      <c r="A23" s="32"/>
      <c r="B23" s="35" t="s">
        <v>52</v>
      </c>
      <c r="C23" s="36"/>
      <c r="D23" s="36"/>
      <c r="E23" s="36"/>
    </row>
    <row r="24" spans="1:5" ht="18.75" customHeight="1" hidden="1">
      <c r="A24" s="32"/>
      <c r="B24" s="35" t="s">
        <v>53</v>
      </c>
      <c r="C24" s="36"/>
      <c r="D24" s="36"/>
      <c r="E24" s="36"/>
    </row>
    <row r="25" spans="1:5" ht="18.75" customHeight="1" hidden="1">
      <c r="A25" s="32"/>
      <c r="B25" s="35" t="s">
        <v>54</v>
      </c>
      <c r="C25" s="36"/>
      <c r="D25" s="36"/>
      <c r="E25" s="36"/>
    </row>
    <row r="26" spans="1:5" ht="18.75" customHeight="1" hidden="1">
      <c r="A26" s="32"/>
      <c r="B26" s="35" t="s">
        <v>55</v>
      </c>
      <c r="C26" s="42"/>
      <c r="D26" s="42"/>
      <c r="E26" s="42"/>
    </row>
    <row r="27" spans="1:5" ht="18.75" customHeight="1" hidden="1">
      <c r="A27" s="32"/>
      <c r="B27" s="43" t="s">
        <v>56</v>
      </c>
      <c r="C27" s="36"/>
      <c r="D27" s="36"/>
      <c r="E27" s="36"/>
    </row>
    <row r="28" spans="1:5" ht="18.75" customHeight="1">
      <c r="A28" s="32"/>
      <c r="B28" s="33" t="s">
        <v>57</v>
      </c>
      <c r="C28" s="34">
        <f>SUM(C29:C30)</f>
        <v>0</v>
      </c>
      <c r="D28" s="34">
        <f>SUM(D29:D30)</f>
        <v>0</v>
      </c>
      <c r="E28" s="34">
        <f>SUM(E29:E30)</f>
        <v>0</v>
      </c>
    </row>
    <row r="29" spans="1:5" ht="18.75" customHeight="1" hidden="1">
      <c r="A29" s="32"/>
      <c r="B29" s="35" t="s">
        <v>58</v>
      </c>
      <c r="C29" s="36"/>
      <c r="D29" s="36"/>
      <c r="E29" s="36"/>
    </row>
    <row r="30" spans="1:5" ht="18.75" customHeight="1" hidden="1">
      <c r="A30" s="32"/>
      <c r="B30" s="35" t="s">
        <v>59</v>
      </c>
      <c r="C30" s="42"/>
      <c r="D30" s="42"/>
      <c r="E30" s="42"/>
    </row>
    <row r="31" spans="1:5" ht="18.75" customHeight="1">
      <c r="A31" s="32"/>
      <c r="B31" s="33" t="s">
        <v>60</v>
      </c>
      <c r="C31" s="34">
        <v>0</v>
      </c>
      <c r="D31" s="34">
        <v>0</v>
      </c>
      <c r="E31" s="34">
        <v>0</v>
      </c>
    </row>
    <row r="32" spans="1:5" s="47" customFormat="1" ht="15.75" customHeight="1">
      <c r="A32" s="44"/>
      <c r="B32" s="45" t="s">
        <v>61</v>
      </c>
      <c r="C32" s="46">
        <f>SUM(C33:C39)</f>
        <v>0</v>
      </c>
      <c r="D32" s="46">
        <f>SUM(D33:D39)</f>
        <v>0</v>
      </c>
      <c r="E32" s="46">
        <v>213</v>
      </c>
    </row>
    <row r="33" spans="1:5" ht="12.75" customHeight="1" hidden="1" thickBot="1">
      <c r="A33" s="32"/>
      <c r="B33" s="37" t="s">
        <v>62</v>
      </c>
      <c r="C33" s="36"/>
      <c r="D33" s="36"/>
      <c r="E33" s="36"/>
    </row>
    <row r="34" spans="1:5" ht="12.75" customHeight="1" hidden="1" thickBot="1">
      <c r="A34" s="32"/>
      <c r="B34" s="37" t="s">
        <v>63</v>
      </c>
      <c r="C34" s="36"/>
      <c r="D34" s="36"/>
      <c r="E34" s="36"/>
    </row>
    <row r="35" spans="1:5" ht="18.75" customHeight="1" hidden="1">
      <c r="A35" s="32"/>
      <c r="B35" s="37" t="s">
        <v>64</v>
      </c>
      <c r="C35" s="36"/>
      <c r="D35" s="36"/>
      <c r="E35" s="36"/>
    </row>
    <row r="36" spans="1:5" ht="18.75" customHeight="1" hidden="1">
      <c r="A36" s="32"/>
      <c r="B36" s="35" t="s">
        <v>65</v>
      </c>
      <c r="C36" s="36"/>
      <c r="D36" s="36"/>
      <c r="E36" s="36"/>
    </row>
    <row r="37" spans="1:5" ht="18.75" customHeight="1" hidden="1">
      <c r="A37" s="32"/>
      <c r="B37" s="35" t="s">
        <v>66</v>
      </c>
      <c r="C37" s="36"/>
      <c r="D37" s="36"/>
      <c r="E37" s="36"/>
    </row>
    <row r="38" spans="1:5" ht="18.75" customHeight="1" hidden="1">
      <c r="A38" s="32"/>
      <c r="B38" s="37" t="s">
        <v>67</v>
      </c>
      <c r="C38" s="36"/>
      <c r="D38" s="36"/>
      <c r="E38" s="36"/>
    </row>
    <row r="39" spans="1:5" ht="18.75" customHeight="1" hidden="1">
      <c r="A39" s="32"/>
      <c r="B39" s="37" t="s">
        <v>68</v>
      </c>
      <c r="C39" s="36"/>
      <c r="D39" s="36"/>
      <c r="E39" s="36"/>
    </row>
    <row r="40" spans="1:5" ht="18.75" customHeight="1">
      <c r="A40" s="32"/>
      <c r="B40" s="33" t="s">
        <v>69</v>
      </c>
      <c r="C40" s="34">
        <f>SUM(C41:C44)</f>
        <v>0</v>
      </c>
      <c r="D40" s="34">
        <f>SUM(D41:D44)</f>
        <v>0</v>
      </c>
      <c r="E40" s="34">
        <f>SUM(E41:E44)</f>
        <v>0</v>
      </c>
    </row>
    <row r="41" spans="1:5" ht="18.75" customHeight="1">
      <c r="A41" s="32"/>
      <c r="B41" s="37" t="s">
        <v>70</v>
      </c>
      <c r="C41" s="36"/>
      <c r="D41" s="36"/>
      <c r="E41" s="36"/>
    </row>
    <row r="42" spans="1:5" ht="18.75" customHeight="1">
      <c r="A42" s="32"/>
      <c r="B42" s="35" t="s">
        <v>71</v>
      </c>
      <c r="C42" s="36"/>
      <c r="D42" s="36"/>
      <c r="E42" s="36"/>
    </row>
    <row r="43" spans="1:5" ht="18.75" customHeight="1">
      <c r="A43" s="32"/>
      <c r="B43" s="37" t="s">
        <v>72</v>
      </c>
      <c r="C43" s="36"/>
      <c r="D43" s="36"/>
      <c r="E43" s="36"/>
    </row>
    <row r="44" spans="1:5" ht="18.75" customHeight="1">
      <c r="A44" s="32"/>
      <c r="B44" s="37" t="s">
        <v>73</v>
      </c>
      <c r="C44" s="36"/>
      <c r="D44" s="36"/>
      <c r="E44" s="36"/>
    </row>
    <row r="45" spans="1:5" ht="18.75" customHeight="1">
      <c r="A45" s="32"/>
      <c r="B45" s="33" t="s">
        <v>74</v>
      </c>
      <c r="C45" s="34">
        <f>SUM(C46:C52)</f>
        <v>902</v>
      </c>
      <c r="D45" s="34">
        <f>SUM(D46:D52)</f>
        <v>902</v>
      </c>
      <c r="E45" s="34">
        <f>SUM(E46:E52)</f>
        <v>2288</v>
      </c>
    </row>
    <row r="46" spans="1:5" ht="18.75" customHeight="1" hidden="1">
      <c r="A46" s="32">
        <v>421100</v>
      </c>
      <c r="B46" s="35" t="s">
        <v>75</v>
      </c>
      <c r="C46" s="36"/>
      <c r="D46" s="36"/>
      <c r="E46" s="36"/>
    </row>
    <row r="47" spans="1:5" ht="18.75" customHeight="1" hidden="1">
      <c r="A47" s="32">
        <v>869041</v>
      </c>
      <c r="B47" s="35" t="s">
        <v>76</v>
      </c>
      <c r="C47" s="36"/>
      <c r="D47" s="36"/>
      <c r="E47" s="36"/>
    </row>
    <row r="48" spans="1:5" ht="18.75" customHeight="1" hidden="1">
      <c r="A48" s="32">
        <v>750000</v>
      </c>
      <c r="B48" s="35" t="s">
        <v>77</v>
      </c>
      <c r="C48" s="36"/>
      <c r="D48" s="36"/>
      <c r="E48" s="36"/>
    </row>
    <row r="49" spans="1:5" ht="18.75" customHeight="1" hidden="1">
      <c r="A49" s="32">
        <v>869042</v>
      </c>
      <c r="B49" s="35" t="s">
        <v>78</v>
      </c>
      <c r="C49" s="36"/>
      <c r="D49" s="36"/>
      <c r="E49" s="36"/>
    </row>
    <row r="50" spans="1:5" ht="16.5" customHeight="1">
      <c r="A50" s="32"/>
      <c r="B50" s="48" t="s">
        <v>98</v>
      </c>
      <c r="C50" s="36">
        <f>215+250</f>
        <v>465</v>
      </c>
      <c r="D50" s="36">
        <f>215+250</f>
        <v>465</v>
      </c>
      <c r="E50" s="36">
        <v>809</v>
      </c>
    </row>
    <row r="51" spans="1:5" ht="16.5" customHeight="1">
      <c r="A51" s="32"/>
      <c r="B51" s="48" t="s">
        <v>99</v>
      </c>
      <c r="C51" s="36">
        <v>437</v>
      </c>
      <c r="D51" s="36">
        <v>437</v>
      </c>
      <c r="E51" s="36">
        <v>1479</v>
      </c>
    </row>
    <row r="52" spans="1:5" s="47" customFormat="1" ht="15.75" customHeight="1" hidden="1">
      <c r="A52" s="44"/>
      <c r="B52" s="49" t="s">
        <v>80</v>
      </c>
      <c r="C52" s="50"/>
      <c r="D52" s="50"/>
      <c r="E52" s="50"/>
    </row>
    <row r="53" spans="1:5" s="47" customFormat="1" ht="15.75" customHeight="1" hidden="1">
      <c r="A53" s="44"/>
      <c r="B53" s="51" t="s">
        <v>81</v>
      </c>
      <c r="C53" s="50"/>
      <c r="D53" s="50"/>
      <c r="E53" s="50"/>
    </row>
    <row r="54" spans="1:5" s="47" customFormat="1" ht="15.75" customHeight="1">
      <c r="A54" s="44"/>
      <c r="B54" s="45" t="s">
        <v>82</v>
      </c>
      <c r="C54" s="46"/>
      <c r="D54" s="46"/>
      <c r="E54" s="46"/>
    </row>
    <row r="55" spans="1:5" ht="18.75" customHeight="1">
      <c r="A55" s="32"/>
      <c r="B55" s="52" t="s">
        <v>83</v>
      </c>
      <c r="C55" s="34"/>
      <c r="D55" s="34"/>
      <c r="E55" s="34"/>
    </row>
    <row r="56" spans="1:5" ht="18.75" customHeight="1" thickBot="1">
      <c r="A56" s="53"/>
      <c r="B56" s="54" t="s">
        <v>84</v>
      </c>
      <c r="C56" s="102"/>
      <c r="D56" s="102"/>
      <c r="E56" s="102"/>
    </row>
    <row r="57" spans="1:5" ht="12.75" customHeight="1" hidden="1">
      <c r="A57" s="121"/>
      <c r="B57" s="57" t="s">
        <v>85</v>
      </c>
      <c r="C57" s="122">
        <v>0</v>
      </c>
      <c r="D57" s="122">
        <v>0</v>
      </c>
      <c r="E57" s="122">
        <v>0</v>
      </c>
    </row>
    <row r="58" spans="1:5" s="62" customFormat="1" ht="30" customHeight="1" thickBot="1">
      <c r="A58" s="123"/>
      <c r="B58" s="124" t="s">
        <v>86</v>
      </c>
      <c r="C58" s="125">
        <f>+C6+C22+C28+C31+C32+C40+C45</f>
        <v>902</v>
      </c>
      <c r="D58" s="125">
        <f>+D6+D22+D28+D31+D32+D40+D45</f>
        <v>902</v>
      </c>
      <c r="E58" s="125">
        <f>+E6+E22+E28+E31+E32+E40+E45</f>
        <v>2501</v>
      </c>
    </row>
    <row r="59" spans="1:5" ht="19.5" customHeight="1">
      <c r="A59" s="63" t="s">
        <v>87</v>
      </c>
      <c r="B59" s="64"/>
      <c r="C59" s="65"/>
      <c r="D59" s="65"/>
      <c r="E59" s="65"/>
    </row>
    <row r="61" spans="3:5" ht="15.75" hidden="1">
      <c r="C61" s="68" t="e">
        <f>C58+#REF!</f>
        <v>#REF!</v>
      </c>
      <c r="D61" s="68" t="e">
        <f>D58+#REF!</f>
        <v>#REF!</v>
      </c>
      <c r="E61" s="68" t="e">
        <f>E58+#REF!</f>
        <v>#REF!</v>
      </c>
    </row>
    <row r="62" spans="3:5" ht="15.75">
      <c r="C62" s="68"/>
      <c r="D62" s="68"/>
      <c r="E62" s="68"/>
    </row>
  </sheetData>
  <mergeCells count="6">
    <mergeCell ref="D3:D4"/>
    <mergeCell ref="E3:E4"/>
    <mergeCell ref="A1:C1"/>
    <mergeCell ref="A2:C2"/>
    <mergeCell ref="A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B1">
      <selection activeCell="E50" sqref="E50"/>
    </sheetView>
  </sheetViews>
  <sheetFormatPr defaultColWidth="9.140625" defaultRowHeight="12.75"/>
  <cols>
    <col min="1" max="1" width="8.57421875" style="28" hidden="1" customWidth="1"/>
    <col min="2" max="2" width="54.7109375" style="66" customWidth="1"/>
    <col min="3" max="5" width="16.28125" style="67" customWidth="1"/>
    <col min="6" max="16" width="9.28125" style="28" customWidth="1"/>
    <col min="17" max="17" width="0" style="28" hidden="1" customWidth="1"/>
    <col min="18" max="16384" width="9.28125" style="28" customWidth="1"/>
  </cols>
  <sheetData>
    <row r="1" spans="1:7" s="27" customFormat="1" ht="26.25" customHeight="1">
      <c r="A1" s="126" t="s">
        <v>112</v>
      </c>
      <c r="B1" s="126"/>
      <c r="C1" s="126"/>
      <c r="D1" s="25"/>
      <c r="E1" s="26"/>
      <c r="F1"/>
      <c r="G1"/>
    </row>
    <row r="2" spans="1:5" ht="34.5" customHeight="1" thickBot="1">
      <c r="A2" s="130" t="s">
        <v>113</v>
      </c>
      <c r="B2" s="130"/>
      <c r="C2" s="130"/>
      <c r="D2" s="28"/>
      <c r="E2" s="28"/>
    </row>
    <row r="3" spans="1:5" ht="16.5" customHeight="1">
      <c r="A3" s="131" t="s">
        <v>33</v>
      </c>
      <c r="B3" s="137"/>
      <c r="C3" s="135" t="s">
        <v>108</v>
      </c>
      <c r="D3" s="138" t="s">
        <v>106</v>
      </c>
      <c r="E3" s="138" t="s">
        <v>107</v>
      </c>
    </row>
    <row r="4" spans="1:5" ht="33.75" customHeight="1">
      <c r="A4" s="133"/>
      <c r="B4" s="129"/>
      <c r="C4" s="149"/>
      <c r="D4" s="139"/>
      <c r="E4" s="139"/>
    </row>
    <row r="5" spans="1:5" ht="18.75" customHeight="1" hidden="1">
      <c r="A5" s="29"/>
      <c r="B5" s="30" t="s">
        <v>34</v>
      </c>
      <c r="C5" s="31">
        <v>0</v>
      </c>
      <c r="D5" s="31">
        <v>0</v>
      </c>
      <c r="E5" s="31">
        <v>0</v>
      </c>
    </row>
    <row r="6" spans="1:5" ht="18.75" customHeight="1">
      <c r="A6" s="32"/>
      <c r="B6" s="33" t="s">
        <v>35</v>
      </c>
      <c r="C6" s="34">
        <f>SUM(C7:C16)</f>
        <v>0</v>
      </c>
      <c r="D6" s="34">
        <f>SUM(D7:D16)</f>
        <v>0</v>
      </c>
      <c r="E6" s="34">
        <f>SUM(E7:E16)</f>
        <v>0</v>
      </c>
    </row>
    <row r="7" spans="1:5" ht="18.75" customHeight="1" hidden="1">
      <c r="A7" s="32"/>
      <c r="B7" s="35" t="s">
        <v>36</v>
      </c>
      <c r="C7" s="36"/>
      <c r="D7" s="36"/>
      <c r="E7" s="36"/>
    </row>
    <row r="8" spans="1:5" ht="18.75" customHeight="1" hidden="1">
      <c r="A8" s="32"/>
      <c r="B8" s="35" t="s">
        <v>37</v>
      </c>
      <c r="C8" s="36"/>
      <c r="D8" s="36"/>
      <c r="E8" s="36"/>
    </row>
    <row r="9" spans="1:5" ht="18.75" customHeight="1" hidden="1">
      <c r="A9" s="32">
        <v>682001</v>
      </c>
      <c r="B9" s="35" t="s">
        <v>38</v>
      </c>
      <c r="C9" s="36"/>
      <c r="D9" s="36"/>
      <c r="E9" s="36"/>
    </row>
    <row r="10" spans="1:5" ht="18.75" customHeight="1" hidden="1">
      <c r="A10" s="32">
        <v>682002</v>
      </c>
      <c r="B10" s="35" t="s">
        <v>39</v>
      </c>
      <c r="C10" s="36"/>
      <c r="D10" s="36"/>
      <c r="E10" s="36"/>
    </row>
    <row r="11" spans="1:5" ht="18.75" customHeight="1" hidden="1">
      <c r="A11" s="32">
        <v>842421</v>
      </c>
      <c r="B11" s="37" t="s">
        <v>40</v>
      </c>
      <c r="C11" s="36"/>
      <c r="D11" s="36"/>
      <c r="E11" s="36"/>
    </row>
    <row r="12" spans="1:5" ht="18.75" customHeight="1" hidden="1">
      <c r="A12" s="32">
        <v>581100</v>
      </c>
      <c r="B12" s="37" t="s">
        <v>41</v>
      </c>
      <c r="C12" s="36"/>
      <c r="D12" s="36"/>
      <c r="E12" s="36"/>
    </row>
    <row r="13" spans="1:5" ht="18.75" customHeight="1" hidden="1">
      <c r="A13" s="32">
        <v>581400</v>
      </c>
      <c r="B13" s="37" t="s">
        <v>42</v>
      </c>
      <c r="C13" s="36"/>
      <c r="D13" s="36"/>
      <c r="E13" s="36"/>
    </row>
    <row r="14" spans="1:5" ht="18.75" customHeight="1" hidden="1">
      <c r="A14" s="32">
        <v>841126</v>
      </c>
      <c r="B14" s="37" t="s">
        <v>43</v>
      </c>
      <c r="C14" s="36"/>
      <c r="D14" s="36"/>
      <c r="E14" s="36"/>
    </row>
    <row r="15" spans="1:5" ht="18.75" customHeight="1" hidden="1">
      <c r="A15" s="32">
        <v>370000</v>
      </c>
      <c r="B15" s="37" t="s">
        <v>44</v>
      </c>
      <c r="C15" s="36"/>
      <c r="D15" s="36"/>
      <c r="E15" s="36"/>
    </row>
    <row r="16" spans="1:5" ht="18.75" customHeight="1" hidden="1">
      <c r="A16" s="32"/>
      <c r="B16" s="35" t="s">
        <v>45</v>
      </c>
      <c r="C16" s="36"/>
      <c r="D16" s="36"/>
      <c r="E16" s="36"/>
    </row>
    <row r="17" spans="1:5" ht="18.75" customHeight="1">
      <c r="A17" s="32"/>
      <c r="B17" s="38" t="s">
        <v>46</v>
      </c>
      <c r="C17" s="34">
        <f>SUM(C18:C20)</f>
        <v>0</v>
      </c>
      <c r="D17" s="34">
        <f>SUM(D18:D20)</f>
        <v>0</v>
      </c>
      <c r="E17" s="34">
        <f>SUM(E18:E20)</f>
        <v>0</v>
      </c>
    </row>
    <row r="18" spans="1:5" ht="18.75" customHeight="1" hidden="1">
      <c r="A18" s="32"/>
      <c r="B18" s="35" t="s">
        <v>47</v>
      </c>
      <c r="C18" s="36"/>
      <c r="D18" s="36"/>
      <c r="E18" s="36"/>
    </row>
    <row r="19" spans="1:5" ht="12.75" customHeight="1" hidden="1">
      <c r="A19" s="32"/>
      <c r="B19" s="35" t="s">
        <v>48</v>
      </c>
      <c r="C19" s="36"/>
      <c r="D19" s="36"/>
      <c r="E19" s="36"/>
    </row>
    <row r="20" spans="1:5" ht="18.75" customHeight="1" hidden="1">
      <c r="A20" s="32"/>
      <c r="B20" s="35" t="s">
        <v>49</v>
      </c>
      <c r="C20" s="36">
        <f>+C16*0.25</f>
        <v>0</v>
      </c>
      <c r="D20" s="36">
        <f>+D16*0.25</f>
        <v>0</v>
      </c>
      <c r="E20" s="36">
        <f>+E16*0.25</f>
        <v>0</v>
      </c>
    </row>
    <row r="21" spans="1:5" s="41" customFormat="1" ht="18.75" customHeight="1" hidden="1" thickBot="1">
      <c r="A21" s="39"/>
      <c r="B21" s="40" t="s">
        <v>50</v>
      </c>
      <c r="C21" s="34">
        <v>0</v>
      </c>
      <c r="D21" s="34">
        <v>0</v>
      </c>
      <c r="E21" s="34">
        <v>0</v>
      </c>
    </row>
    <row r="22" spans="1:5" ht="18.75" customHeight="1">
      <c r="A22" s="32"/>
      <c r="B22" s="33" t="s">
        <v>51</v>
      </c>
      <c r="C22" s="34">
        <f>SUM(C23:C27)</f>
        <v>0</v>
      </c>
      <c r="D22" s="34">
        <f>SUM(D23:D27)</f>
        <v>0</v>
      </c>
      <c r="E22" s="34">
        <f>SUM(E23:E27)</f>
        <v>0</v>
      </c>
    </row>
    <row r="23" spans="1:5" ht="18.75" customHeight="1" hidden="1">
      <c r="A23" s="32"/>
      <c r="B23" s="35" t="s">
        <v>52</v>
      </c>
      <c r="C23" s="36"/>
      <c r="D23" s="36"/>
      <c r="E23" s="36"/>
    </row>
    <row r="24" spans="1:5" ht="18.75" customHeight="1" hidden="1">
      <c r="A24" s="32"/>
      <c r="B24" s="35" t="s">
        <v>53</v>
      </c>
      <c r="C24" s="36"/>
      <c r="D24" s="36"/>
      <c r="E24" s="36"/>
    </row>
    <row r="25" spans="1:5" ht="18.75" customHeight="1" hidden="1">
      <c r="A25" s="32"/>
      <c r="B25" s="35" t="s">
        <v>54</v>
      </c>
      <c r="C25" s="36"/>
      <c r="D25" s="36"/>
      <c r="E25" s="36"/>
    </row>
    <row r="26" spans="1:5" ht="18.75" customHeight="1" hidden="1">
      <c r="A26" s="32"/>
      <c r="B26" s="35" t="s">
        <v>55</v>
      </c>
      <c r="C26" s="42"/>
      <c r="D26" s="42"/>
      <c r="E26" s="42"/>
    </row>
    <row r="27" spans="1:5" ht="18.75" customHeight="1" hidden="1">
      <c r="A27" s="32"/>
      <c r="B27" s="43" t="s">
        <v>56</v>
      </c>
      <c r="C27" s="36"/>
      <c r="D27" s="36"/>
      <c r="E27" s="36"/>
    </row>
    <row r="28" spans="1:5" ht="18.75" customHeight="1">
      <c r="A28" s="32"/>
      <c r="B28" s="33" t="s">
        <v>57</v>
      </c>
      <c r="C28" s="34">
        <f>SUM(C29:C30)</f>
        <v>0</v>
      </c>
      <c r="D28" s="34">
        <f>SUM(D29:D30)</f>
        <v>0</v>
      </c>
      <c r="E28" s="34">
        <f>SUM(E29:E30)</f>
        <v>0</v>
      </c>
    </row>
    <row r="29" spans="1:5" ht="18.75" customHeight="1" hidden="1">
      <c r="A29" s="32"/>
      <c r="B29" s="35" t="s">
        <v>58</v>
      </c>
      <c r="C29" s="36"/>
      <c r="D29" s="36"/>
      <c r="E29" s="36"/>
    </row>
    <row r="30" spans="1:5" ht="18.75" customHeight="1" hidden="1">
      <c r="A30" s="32"/>
      <c r="B30" s="35" t="s">
        <v>59</v>
      </c>
      <c r="C30" s="42"/>
      <c r="D30" s="42"/>
      <c r="E30" s="42"/>
    </row>
    <row r="31" spans="1:5" ht="18.75" customHeight="1">
      <c r="A31" s="32"/>
      <c r="B31" s="33" t="s">
        <v>60</v>
      </c>
      <c r="C31" s="34">
        <v>0</v>
      </c>
      <c r="D31" s="34">
        <v>0</v>
      </c>
      <c r="E31" s="34">
        <v>0</v>
      </c>
    </row>
    <row r="32" spans="1:5" s="47" customFormat="1" ht="15.75" customHeight="1">
      <c r="A32" s="44"/>
      <c r="B32" s="45" t="s">
        <v>61</v>
      </c>
      <c r="C32" s="46">
        <f>SUM(C33:C39)</f>
        <v>0</v>
      </c>
      <c r="D32" s="46">
        <f>SUM(D33:D39)</f>
        <v>0</v>
      </c>
      <c r="E32" s="46">
        <f>SUM(E33:E39)</f>
        <v>0</v>
      </c>
    </row>
    <row r="33" spans="1:5" ht="12.75" customHeight="1" hidden="1" thickBot="1">
      <c r="A33" s="32"/>
      <c r="B33" s="37" t="s">
        <v>62</v>
      </c>
      <c r="C33" s="36"/>
      <c r="D33" s="36"/>
      <c r="E33" s="36"/>
    </row>
    <row r="34" spans="1:5" ht="12.75" customHeight="1" hidden="1" thickBot="1">
      <c r="A34" s="32"/>
      <c r="B34" s="37" t="s">
        <v>63</v>
      </c>
      <c r="C34" s="36"/>
      <c r="D34" s="36"/>
      <c r="E34" s="36"/>
    </row>
    <row r="35" spans="1:5" ht="18.75" customHeight="1" hidden="1">
      <c r="A35" s="32"/>
      <c r="B35" s="37" t="s">
        <v>64</v>
      </c>
      <c r="C35" s="36"/>
      <c r="D35" s="36"/>
      <c r="E35" s="36"/>
    </row>
    <row r="36" spans="1:5" ht="18.75" customHeight="1" hidden="1">
      <c r="A36" s="32"/>
      <c r="B36" s="35" t="s">
        <v>65</v>
      </c>
      <c r="C36" s="36"/>
      <c r="D36" s="36"/>
      <c r="E36" s="36"/>
    </row>
    <row r="37" spans="1:5" ht="18.75" customHeight="1" hidden="1">
      <c r="A37" s="32"/>
      <c r="B37" s="35" t="s">
        <v>66</v>
      </c>
      <c r="C37" s="36"/>
      <c r="D37" s="36"/>
      <c r="E37" s="36"/>
    </row>
    <row r="38" spans="1:5" ht="18.75" customHeight="1" hidden="1">
      <c r="A38" s="32"/>
      <c r="B38" s="37" t="s">
        <v>67</v>
      </c>
      <c r="C38" s="36"/>
      <c r="D38" s="36"/>
      <c r="E38" s="36"/>
    </row>
    <row r="39" spans="1:5" ht="18.75" customHeight="1" hidden="1">
      <c r="A39" s="32"/>
      <c r="B39" s="37" t="s">
        <v>68</v>
      </c>
      <c r="C39" s="36"/>
      <c r="D39" s="36"/>
      <c r="E39" s="36"/>
    </row>
    <row r="40" spans="1:5" ht="18.75" customHeight="1">
      <c r="A40" s="32"/>
      <c r="B40" s="33" t="s">
        <v>69</v>
      </c>
      <c r="C40" s="34">
        <f>SUM(C41:C44)</f>
        <v>0</v>
      </c>
      <c r="D40" s="34">
        <f>SUM(D41:D44)</f>
        <v>0</v>
      </c>
      <c r="E40" s="34">
        <f>SUM(E41:E44)</f>
        <v>0</v>
      </c>
    </row>
    <row r="41" spans="1:5" ht="18.75" customHeight="1" hidden="1">
      <c r="A41" s="32"/>
      <c r="B41" s="37" t="s">
        <v>70</v>
      </c>
      <c r="C41" s="36"/>
      <c r="D41" s="36"/>
      <c r="E41" s="36"/>
    </row>
    <row r="42" spans="1:5" ht="18.75" customHeight="1" hidden="1">
      <c r="A42" s="32"/>
      <c r="B42" s="35" t="s">
        <v>71</v>
      </c>
      <c r="C42" s="36"/>
      <c r="D42" s="36"/>
      <c r="E42" s="36"/>
    </row>
    <row r="43" spans="1:5" ht="18.75" customHeight="1" hidden="1">
      <c r="A43" s="32"/>
      <c r="B43" s="37" t="s">
        <v>72</v>
      </c>
      <c r="C43" s="36"/>
      <c r="D43" s="36"/>
      <c r="E43" s="36"/>
    </row>
    <row r="44" spans="1:5" ht="18.75" customHeight="1" hidden="1">
      <c r="A44" s="32"/>
      <c r="B44" s="37" t="s">
        <v>73</v>
      </c>
      <c r="C44" s="36"/>
      <c r="D44" s="36"/>
      <c r="E44" s="36"/>
    </row>
    <row r="45" spans="1:5" ht="18.75" customHeight="1">
      <c r="A45" s="32"/>
      <c r="B45" s="33" t="s">
        <v>74</v>
      </c>
      <c r="C45" s="34">
        <v>741</v>
      </c>
      <c r="D45" s="34">
        <v>1270</v>
      </c>
      <c r="E45" s="34">
        <v>0</v>
      </c>
    </row>
    <row r="46" spans="1:5" ht="18.75" customHeight="1" hidden="1">
      <c r="A46" s="32">
        <v>421100</v>
      </c>
      <c r="B46" s="35" t="s">
        <v>75</v>
      </c>
      <c r="C46" s="36"/>
      <c r="D46" s="36"/>
      <c r="E46" s="36"/>
    </row>
    <row r="47" spans="1:5" ht="18.75" customHeight="1" hidden="1">
      <c r="A47" s="32">
        <v>869041</v>
      </c>
      <c r="B47" s="35" t="s">
        <v>76</v>
      </c>
      <c r="C47" s="36"/>
      <c r="D47" s="36"/>
      <c r="E47" s="36"/>
    </row>
    <row r="48" spans="1:5" ht="18.75" customHeight="1" hidden="1">
      <c r="A48" s="32">
        <v>750000</v>
      </c>
      <c r="B48" s="35" t="s">
        <v>77</v>
      </c>
      <c r="C48" s="36"/>
      <c r="D48" s="36"/>
      <c r="E48" s="36"/>
    </row>
    <row r="49" spans="1:5" ht="18.75" customHeight="1" hidden="1">
      <c r="A49" s="32">
        <v>869042</v>
      </c>
      <c r="B49" s="35" t="s">
        <v>78</v>
      </c>
      <c r="C49" s="36"/>
      <c r="D49" s="36"/>
      <c r="E49" s="36"/>
    </row>
    <row r="50" spans="1:5" ht="16.5" customHeight="1">
      <c r="A50" s="32"/>
      <c r="B50" s="48" t="s">
        <v>79</v>
      </c>
      <c r="C50" s="36"/>
      <c r="D50" s="36"/>
      <c r="E50" s="36"/>
    </row>
    <row r="51" spans="1:5" ht="16.5" customHeight="1">
      <c r="A51" s="32"/>
      <c r="B51" s="48" t="s">
        <v>89</v>
      </c>
      <c r="C51" s="36">
        <v>741</v>
      </c>
      <c r="D51" s="36">
        <v>1270</v>
      </c>
      <c r="E51" s="36">
        <v>0</v>
      </c>
    </row>
    <row r="52" spans="1:5" s="47" customFormat="1" ht="15.75" customHeight="1" hidden="1">
      <c r="A52" s="44"/>
      <c r="B52" s="49" t="s">
        <v>80</v>
      </c>
      <c r="C52" s="50"/>
      <c r="D52" s="50"/>
      <c r="E52" s="50"/>
    </row>
    <row r="53" spans="1:5" s="47" customFormat="1" ht="28.5" customHeight="1">
      <c r="A53" s="44"/>
      <c r="B53" s="45" t="s">
        <v>82</v>
      </c>
      <c r="C53" s="46"/>
      <c r="D53" s="46"/>
      <c r="E53" s="46"/>
    </row>
    <row r="54" spans="1:5" ht="18.75" customHeight="1">
      <c r="A54" s="32"/>
      <c r="B54" s="52" t="s">
        <v>83</v>
      </c>
      <c r="C54" s="34"/>
      <c r="D54" s="34"/>
      <c r="E54" s="34"/>
    </row>
    <row r="55" spans="1:5" ht="18.75" customHeight="1" thickBot="1">
      <c r="A55" s="53"/>
      <c r="B55" s="54" t="s">
        <v>84</v>
      </c>
      <c r="C55" s="55">
        <v>529</v>
      </c>
      <c r="D55" s="55">
        <v>529</v>
      </c>
      <c r="E55" s="55">
        <v>529</v>
      </c>
    </row>
    <row r="56" spans="1:5" ht="12.75" customHeight="1" hidden="1">
      <c r="A56" s="121"/>
      <c r="B56" s="57" t="s">
        <v>85</v>
      </c>
      <c r="C56" s="122">
        <v>0</v>
      </c>
      <c r="D56" s="122">
        <v>0</v>
      </c>
      <c r="E56" s="122">
        <v>0</v>
      </c>
    </row>
    <row r="57" spans="1:5" s="62" customFormat="1" ht="30" customHeight="1" thickBot="1">
      <c r="A57" s="123"/>
      <c r="B57" s="124" t="s">
        <v>86</v>
      </c>
      <c r="C57" s="125">
        <f>+C6+C22+C28+C31+C32+C40+C45+C55</f>
        <v>1270</v>
      </c>
      <c r="D57" s="125">
        <f>+D6+D22+D28+D31+D32+D40+D45+D55</f>
        <v>1799</v>
      </c>
      <c r="E57" s="125">
        <f>+E6+E22+E28+E31+E32+E40+E45+E55</f>
        <v>529</v>
      </c>
    </row>
    <row r="58" spans="1:5" ht="19.5" customHeight="1">
      <c r="A58" s="63" t="s">
        <v>87</v>
      </c>
      <c r="B58" s="64"/>
      <c r="C58" s="65"/>
      <c r="D58" s="65"/>
      <c r="E58" s="65"/>
    </row>
    <row r="60" spans="3:5" ht="15.75" hidden="1">
      <c r="C60" s="68" t="e">
        <f>C57+#REF!</f>
        <v>#REF!</v>
      </c>
      <c r="D60" s="68" t="e">
        <f>D57+#REF!</f>
        <v>#REF!</v>
      </c>
      <c r="E60" s="68" t="e">
        <f>E57+#REF!</f>
        <v>#REF!</v>
      </c>
    </row>
    <row r="61" spans="3:5" ht="15.75">
      <c r="C61" s="68"/>
      <c r="D61" s="68"/>
      <c r="E61" s="68"/>
    </row>
  </sheetData>
  <mergeCells count="6">
    <mergeCell ref="D3:D4"/>
    <mergeCell ref="E3:E4"/>
    <mergeCell ref="A1:C1"/>
    <mergeCell ref="A2:C2"/>
    <mergeCell ref="A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B12">
      <selection activeCell="G49" sqref="G49"/>
    </sheetView>
  </sheetViews>
  <sheetFormatPr defaultColWidth="9.140625" defaultRowHeight="12.75"/>
  <cols>
    <col min="1" max="1" width="0" style="1" hidden="1" customWidth="1"/>
    <col min="2" max="2" width="44.421875" style="1" customWidth="1"/>
    <col min="3" max="3" width="16.140625" style="24" customWidth="1"/>
    <col min="4" max="4" width="12.140625" style="24" hidden="1" customWidth="1"/>
    <col min="5" max="5" width="0" style="1" hidden="1" customWidth="1"/>
    <col min="6" max="7" width="16.140625" style="24" customWidth="1"/>
  </cols>
  <sheetData>
    <row r="1" spans="1:8" s="27" customFormat="1" ht="30" customHeight="1">
      <c r="A1" s="126" t="s">
        <v>111</v>
      </c>
      <c r="B1" s="126"/>
      <c r="C1" s="126"/>
      <c r="D1" s="25"/>
      <c r="E1" s="26"/>
      <c r="F1"/>
      <c r="G1"/>
      <c r="H1"/>
    </row>
    <row r="2" spans="1:3" s="28" customFormat="1" ht="29.25" customHeight="1" thickBot="1">
      <c r="A2" s="130" t="s">
        <v>120</v>
      </c>
      <c r="B2" s="130"/>
      <c r="C2" s="130"/>
    </row>
    <row r="3" spans="1:7" s="28" customFormat="1" ht="16.5" customHeight="1">
      <c r="A3" s="131" t="s">
        <v>91</v>
      </c>
      <c r="B3" s="137"/>
      <c r="C3" s="135" t="s">
        <v>108</v>
      </c>
      <c r="D3" s="138" t="s">
        <v>106</v>
      </c>
      <c r="E3" s="138" t="s">
        <v>107</v>
      </c>
      <c r="F3" s="138" t="s">
        <v>106</v>
      </c>
      <c r="G3" s="138" t="s">
        <v>107</v>
      </c>
    </row>
    <row r="4" spans="1:7" s="28" customFormat="1" ht="40.5" customHeight="1" thickBot="1">
      <c r="A4" s="133"/>
      <c r="B4" s="129"/>
      <c r="C4" s="149"/>
      <c r="D4" s="139"/>
      <c r="E4" s="139"/>
      <c r="F4" s="139"/>
      <c r="G4" s="139"/>
    </row>
    <row r="5" spans="1:7" ht="14.25">
      <c r="A5" s="11">
        <v>12442</v>
      </c>
      <c r="B5" s="21" t="s">
        <v>104</v>
      </c>
      <c r="C5" s="83"/>
      <c r="D5" s="69">
        <v>1100</v>
      </c>
      <c r="E5" s="12">
        <v>500</v>
      </c>
      <c r="F5" s="83"/>
      <c r="G5" s="83"/>
    </row>
    <row r="6" spans="1:7" ht="14.25">
      <c r="A6" s="118"/>
      <c r="B6" s="115" t="s">
        <v>105</v>
      </c>
      <c r="C6" s="90"/>
      <c r="D6" s="119"/>
      <c r="E6" s="117"/>
      <c r="F6" s="90"/>
      <c r="G6" s="90"/>
    </row>
    <row r="7" spans="1:7" ht="15.75">
      <c r="A7" s="13">
        <v>18121</v>
      </c>
      <c r="B7" s="120" t="s">
        <v>100</v>
      </c>
      <c r="C7" s="84"/>
      <c r="D7" s="70">
        <f>(D5*25%)</f>
        <v>275</v>
      </c>
      <c r="E7" s="14">
        <f>E5*25%</f>
        <v>125</v>
      </c>
      <c r="F7" s="84"/>
      <c r="G7" s="84"/>
    </row>
    <row r="8" spans="1:7" ht="15" thickBot="1">
      <c r="A8" s="15">
        <v>38125</v>
      </c>
      <c r="B8" s="4" t="s">
        <v>11</v>
      </c>
      <c r="C8" s="85"/>
      <c r="D8" s="71"/>
      <c r="E8" s="16">
        <v>30</v>
      </c>
      <c r="F8" s="85"/>
      <c r="G8" s="85">
        <v>20</v>
      </c>
    </row>
    <row r="9" spans="1:7" ht="15.75" thickBot="1">
      <c r="A9" s="5"/>
      <c r="B9" s="6"/>
      <c r="C9" s="19">
        <f>SUM(C5:C8)</f>
        <v>0</v>
      </c>
      <c r="D9" s="72">
        <f>SUM(D5:D8)</f>
        <v>1375</v>
      </c>
      <c r="E9" s="17">
        <f>SUM(E5:E8)</f>
        <v>655</v>
      </c>
      <c r="F9" s="19">
        <f>SUM(F5:F8)</f>
        <v>0</v>
      </c>
      <c r="G9" s="19">
        <f>SUM(G5:G8)</f>
        <v>20</v>
      </c>
    </row>
    <row r="10" spans="1:7" ht="14.25">
      <c r="A10" s="20" t="s">
        <v>0</v>
      </c>
      <c r="B10" s="21" t="s">
        <v>102</v>
      </c>
      <c r="C10" s="83">
        <v>360</v>
      </c>
      <c r="D10" s="73">
        <v>0</v>
      </c>
      <c r="E10" s="12">
        <v>0</v>
      </c>
      <c r="F10" s="83">
        <v>360</v>
      </c>
      <c r="G10" s="83">
        <v>150</v>
      </c>
    </row>
    <row r="11" spans="1:7" ht="14.25">
      <c r="A11" s="114"/>
      <c r="B11" s="115" t="s">
        <v>101</v>
      </c>
      <c r="C11" s="90"/>
      <c r="D11" s="116"/>
      <c r="E11" s="117"/>
      <c r="F11" s="90"/>
      <c r="G11" s="90"/>
    </row>
    <row r="12" spans="1:7" ht="14.25">
      <c r="A12" s="22" t="s">
        <v>2</v>
      </c>
      <c r="B12" s="18" t="s">
        <v>103</v>
      </c>
      <c r="C12" s="84">
        <v>97</v>
      </c>
      <c r="D12" s="74">
        <v>0</v>
      </c>
      <c r="E12" s="14">
        <v>0</v>
      </c>
      <c r="F12" s="84">
        <v>97</v>
      </c>
      <c r="G12" s="84">
        <v>36</v>
      </c>
    </row>
    <row r="13" spans="1:7" ht="15" thickBot="1">
      <c r="A13" s="15"/>
      <c r="B13" s="4"/>
      <c r="C13" s="85"/>
      <c r="D13" s="71"/>
      <c r="E13" s="16">
        <v>0</v>
      </c>
      <c r="F13" s="85"/>
      <c r="G13" s="85"/>
    </row>
    <row r="14" spans="1:7" ht="15.75" thickBot="1">
      <c r="A14" s="5"/>
      <c r="B14" s="6"/>
      <c r="C14" s="19">
        <f>SUM(C10:C13)</f>
        <v>457</v>
      </c>
      <c r="D14" s="75">
        <f>SUM(D10:D13)</f>
        <v>0</v>
      </c>
      <c r="E14" s="17">
        <f>SUM(E10:E13)</f>
        <v>0</v>
      </c>
      <c r="F14" s="19">
        <f>SUM(F10:F13)</f>
        <v>457</v>
      </c>
      <c r="G14" s="19">
        <f>SUM(G10:G13)</f>
        <v>186</v>
      </c>
    </row>
    <row r="15" spans="1:7" ht="12.75" hidden="1">
      <c r="A15" s="86" t="s">
        <v>1</v>
      </c>
      <c r="B15" s="7"/>
      <c r="C15" s="87" t="s">
        <v>4</v>
      </c>
      <c r="D15" t="s">
        <v>4</v>
      </c>
      <c r="E15" s="7"/>
      <c r="F15" s="87" t="s">
        <v>4</v>
      </c>
      <c r="G15" s="87" t="s">
        <v>4</v>
      </c>
    </row>
    <row r="16" spans="1:7" ht="14.25">
      <c r="A16" s="13">
        <v>5432</v>
      </c>
      <c r="B16" s="2" t="s">
        <v>12</v>
      </c>
      <c r="C16" s="88">
        <v>10</v>
      </c>
      <c r="D16" s="76">
        <v>10</v>
      </c>
      <c r="E16" s="2">
        <v>10</v>
      </c>
      <c r="F16" s="88">
        <v>10</v>
      </c>
      <c r="G16" s="88">
        <v>20</v>
      </c>
    </row>
    <row r="17" spans="1:7" ht="14.25">
      <c r="A17" s="13">
        <v>54421</v>
      </c>
      <c r="B17" s="2" t="s">
        <v>13</v>
      </c>
      <c r="C17" s="88"/>
      <c r="D17" s="76"/>
      <c r="E17" s="2">
        <v>0</v>
      </c>
      <c r="F17" s="88"/>
      <c r="G17" s="88">
        <v>2</v>
      </c>
    </row>
    <row r="18" spans="1:7" ht="14.25">
      <c r="A18" s="13">
        <v>54422</v>
      </c>
      <c r="B18" s="2" t="s">
        <v>6</v>
      </c>
      <c r="C18" s="88">
        <v>10</v>
      </c>
      <c r="D18" s="76">
        <v>10</v>
      </c>
      <c r="E18" s="2">
        <v>10</v>
      </c>
      <c r="F18" s="88">
        <v>10</v>
      </c>
      <c r="G18" s="88">
        <v>16</v>
      </c>
    </row>
    <row r="19" spans="1:7" ht="14.25">
      <c r="A19" s="13">
        <v>54423</v>
      </c>
      <c r="B19" s="2" t="s">
        <v>14</v>
      </c>
      <c r="C19" s="88">
        <v>10</v>
      </c>
      <c r="D19" s="76">
        <v>10</v>
      </c>
      <c r="E19" s="2">
        <v>10</v>
      </c>
      <c r="F19" s="88">
        <v>10</v>
      </c>
      <c r="G19" s="88">
        <v>0</v>
      </c>
    </row>
    <row r="20" spans="1:7" ht="14.25">
      <c r="A20" s="13">
        <v>5462</v>
      </c>
      <c r="B20" s="18" t="s">
        <v>5</v>
      </c>
      <c r="C20" s="88">
        <v>10</v>
      </c>
      <c r="D20" s="76">
        <v>10</v>
      </c>
      <c r="E20" s="2">
        <v>10</v>
      </c>
      <c r="F20" s="88">
        <v>10</v>
      </c>
      <c r="G20" s="88">
        <v>2</v>
      </c>
    </row>
    <row r="21" spans="1:7" ht="14.25">
      <c r="A21" s="13">
        <v>54721</v>
      </c>
      <c r="B21" s="2" t="s">
        <v>29</v>
      </c>
      <c r="C21" s="88">
        <v>10</v>
      </c>
      <c r="D21" s="76">
        <v>10</v>
      </c>
      <c r="E21" s="2">
        <v>10</v>
      </c>
      <c r="F21" s="88">
        <v>10</v>
      </c>
      <c r="G21" s="88">
        <v>128</v>
      </c>
    </row>
    <row r="22" spans="1:7" ht="14.25">
      <c r="A22" s="13">
        <v>54722</v>
      </c>
      <c r="B22" s="2" t="s">
        <v>15</v>
      </c>
      <c r="C22" s="88">
        <v>0</v>
      </c>
      <c r="D22" s="76">
        <v>0</v>
      </c>
      <c r="E22" s="2">
        <v>25</v>
      </c>
      <c r="F22" s="88">
        <v>0</v>
      </c>
      <c r="G22" s="88">
        <v>10</v>
      </c>
    </row>
    <row r="23" spans="1:7" ht="14.25">
      <c r="A23" s="13">
        <v>547221</v>
      </c>
      <c r="B23" s="2" t="s">
        <v>16</v>
      </c>
      <c r="C23" s="88"/>
      <c r="D23" s="76"/>
      <c r="E23" s="2"/>
      <c r="F23" s="88"/>
      <c r="G23" s="88"/>
    </row>
    <row r="24" spans="1:7" ht="14.25">
      <c r="A24" s="13">
        <v>54921</v>
      </c>
      <c r="B24" s="2" t="s">
        <v>9</v>
      </c>
      <c r="C24" s="88"/>
      <c r="D24" s="76"/>
      <c r="E24" s="2">
        <v>150</v>
      </c>
      <c r="F24" s="88"/>
      <c r="G24" s="88"/>
    </row>
    <row r="25" spans="1:7" ht="15" thickBot="1">
      <c r="A25" s="15">
        <v>54922</v>
      </c>
      <c r="B25" s="4" t="s">
        <v>17</v>
      </c>
      <c r="C25" s="85"/>
      <c r="D25" s="77"/>
      <c r="E25" s="4">
        <v>10</v>
      </c>
      <c r="F25" s="85"/>
      <c r="G25" s="85">
        <v>68</v>
      </c>
    </row>
    <row r="26" spans="1:7" ht="15.75" thickBot="1">
      <c r="A26" s="5">
        <v>54</v>
      </c>
      <c r="B26" s="6"/>
      <c r="C26" s="89">
        <f>SUM(C16:C25)</f>
        <v>50</v>
      </c>
      <c r="D26" s="78">
        <f>SUM(D16:D25)</f>
        <v>50</v>
      </c>
      <c r="E26" s="6">
        <f>SUM(E16:E25)</f>
        <v>235</v>
      </c>
      <c r="F26" s="89">
        <f>SUM(F16:F25)</f>
        <v>50</v>
      </c>
      <c r="G26" s="89">
        <f>SUM(G16:G25)</f>
        <v>246</v>
      </c>
    </row>
    <row r="27" spans="1:7" ht="14.25">
      <c r="A27" s="81"/>
      <c r="B27" s="3"/>
      <c r="C27" s="82"/>
      <c r="D27" s="23"/>
      <c r="E27" s="8"/>
      <c r="F27" s="82"/>
      <c r="G27" s="82"/>
    </row>
    <row r="28" spans="1:7" ht="14.25">
      <c r="A28" s="13">
        <v>55121</v>
      </c>
      <c r="B28" s="2" t="s">
        <v>18</v>
      </c>
      <c r="C28" s="88"/>
      <c r="D28" s="76"/>
      <c r="E28" s="2">
        <v>0</v>
      </c>
      <c r="F28" s="88"/>
      <c r="G28" s="88"/>
    </row>
    <row r="29" spans="1:7" ht="14.25">
      <c r="A29" s="13">
        <v>551211</v>
      </c>
      <c r="B29" s="18" t="s">
        <v>96</v>
      </c>
      <c r="C29" s="88">
        <v>32</v>
      </c>
      <c r="D29" s="76">
        <v>10</v>
      </c>
      <c r="E29" s="2">
        <v>90</v>
      </c>
      <c r="F29" s="88">
        <v>32</v>
      </c>
      <c r="G29" s="88">
        <v>11</v>
      </c>
    </row>
    <row r="30" spans="1:7" ht="14.25">
      <c r="A30" s="13">
        <v>55223</v>
      </c>
      <c r="B30" s="2" t="s">
        <v>27</v>
      </c>
      <c r="C30" s="88">
        <v>0</v>
      </c>
      <c r="D30" s="76">
        <v>0</v>
      </c>
      <c r="E30" s="2">
        <v>0</v>
      </c>
      <c r="F30" s="88">
        <v>0</v>
      </c>
      <c r="G30" s="88">
        <v>35</v>
      </c>
    </row>
    <row r="31" spans="1:7" ht="14.25">
      <c r="A31" s="13">
        <v>55224</v>
      </c>
      <c r="B31" s="2" t="s">
        <v>20</v>
      </c>
      <c r="C31" s="88">
        <v>60</v>
      </c>
      <c r="D31" s="76">
        <v>50</v>
      </c>
      <c r="E31" s="2">
        <v>80</v>
      </c>
      <c r="F31" s="88">
        <v>60</v>
      </c>
      <c r="G31" s="88">
        <v>88</v>
      </c>
    </row>
    <row r="32" spans="1:7" ht="14.25">
      <c r="A32" s="13">
        <v>55225</v>
      </c>
      <c r="B32" s="2" t="s">
        <v>21</v>
      </c>
      <c r="C32" s="88">
        <v>35</v>
      </c>
      <c r="D32" s="76">
        <v>30</v>
      </c>
      <c r="E32" s="2">
        <v>30</v>
      </c>
      <c r="F32" s="88">
        <v>35</v>
      </c>
      <c r="G32" s="88">
        <v>50</v>
      </c>
    </row>
    <row r="33" spans="1:7" ht="14.25">
      <c r="A33" s="13">
        <v>55227</v>
      </c>
      <c r="B33" s="2" t="s">
        <v>7</v>
      </c>
      <c r="C33" s="88">
        <v>100</v>
      </c>
      <c r="D33" s="76">
        <v>10</v>
      </c>
      <c r="E33" s="2">
        <v>25</v>
      </c>
      <c r="F33" s="88">
        <v>100</v>
      </c>
      <c r="G33" s="88">
        <v>82</v>
      </c>
    </row>
    <row r="34" spans="1:7" ht="14.25">
      <c r="A34" s="13">
        <v>552281</v>
      </c>
      <c r="B34" s="18" t="s">
        <v>30</v>
      </c>
      <c r="C34" s="88"/>
      <c r="D34" s="76">
        <v>0</v>
      </c>
      <c r="E34" s="2"/>
      <c r="F34" s="88"/>
      <c r="G34" s="88">
        <v>65</v>
      </c>
    </row>
    <row r="35" spans="1:7" ht="14.25">
      <c r="A35" s="13">
        <v>552282</v>
      </c>
      <c r="B35" s="2" t="s">
        <v>31</v>
      </c>
      <c r="C35" s="88">
        <v>0</v>
      </c>
      <c r="D35" s="76">
        <v>0</v>
      </c>
      <c r="E35" s="2">
        <v>22</v>
      </c>
      <c r="F35" s="88">
        <v>0</v>
      </c>
      <c r="G35" s="88">
        <v>0</v>
      </c>
    </row>
    <row r="36" spans="1:7" ht="14.25">
      <c r="A36" s="13">
        <v>55229</v>
      </c>
      <c r="B36" s="2" t="s">
        <v>22</v>
      </c>
      <c r="C36" s="88">
        <v>5</v>
      </c>
      <c r="D36" s="76">
        <v>5</v>
      </c>
      <c r="E36" s="2">
        <v>10</v>
      </c>
      <c r="F36" s="88">
        <v>5</v>
      </c>
      <c r="G36" s="88">
        <v>0</v>
      </c>
    </row>
    <row r="37" spans="1:7" ht="15" thickBot="1">
      <c r="A37" s="15">
        <v>5562</v>
      </c>
      <c r="B37" s="4" t="s">
        <v>32</v>
      </c>
      <c r="C37" s="85">
        <v>5</v>
      </c>
      <c r="D37" s="77">
        <v>5</v>
      </c>
      <c r="E37" s="4">
        <v>15</v>
      </c>
      <c r="F37" s="85">
        <v>5</v>
      </c>
      <c r="G37" s="85">
        <v>31</v>
      </c>
    </row>
    <row r="38" spans="1:7" ht="15.75" thickBot="1">
      <c r="A38" s="5">
        <v>55</v>
      </c>
      <c r="B38" s="6"/>
      <c r="C38" s="89">
        <f>SUM(C29:C37)</f>
        <v>237</v>
      </c>
      <c r="D38" s="78">
        <f>SUM(D29:D37)</f>
        <v>110</v>
      </c>
      <c r="E38" s="6">
        <f>SUM(E28:E37)</f>
        <v>272</v>
      </c>
      <c r="F38" s="89">
        <f>SUM(F29:F37)</f>
        <v>237</v>
      </c>
      <c r="G38" s="89">
        <f>SUM(G29:G37)</f>
        <v>362</v>
      </c>
    </row>
    <row r="39" spans="1:7" ht="14.25">
      <c r="A39" s="81"/>
      <c r="B39" s="3"/>
      <c r="C39" s="82"/>
      <c r="D39" s="23"/>
      <c r="E39" s="8"/>
      <c r="F39" s="82"/>
      <c r="G39" s="82"/>
    </row>
    <row r="40" spans="1:7" ht="14.25">
      <c r="A40" s="13">
        <v>5612111</v>
      </c>
      <c r="B40" s="2" t="s">
        <v>23</v>
      </c>
      <c r="C40" s="84">
        <f>(C26+C38+C41+C42+C47)*27%-1</f>
        <v>93.77000000000001</v>
      </c>
      <c r="D40" s="79">
        <f>(D26+D38+D41+D42+D47)*25%</f>
        <v>55</v>
      </c>
      <c r="E40" s="9">
        <f>(E26+E38+E41+E42)*25%</f>
        <v>153</v>
      </c>
      <c r="F40" s="84">
        <f>(F26+F38+F41+F42+F47)*27%-1</f>
        <v>93.77000000000001</v>
      </c>
      <c r="G40" s="84">
        <v>135</v>
      </c>
    </row>
    <row r="41" spans="1:7" ht="14.25">
      <c r="A41" s="13">
        <v>56223</v>
      </c>
      <c r="B41" s="2" t="s">
        <v>28</v>
      </c>
      <c r="C41" s="88">
        <v>30</v>
      </c>
      <c r="D41" s="76">
        <v>30</v>
      </c>
      <c r="E41" s="2">
        <v>100</v>
      </c>
      <c r="F41" s="88">
        <v>30</v>
      </c>
      <c r="G41" s="88">
        <v>36</v>
      </c>
    </row>
    <row r="42" spans="1:7" ht="14.25">
      <c r="A42" s="13">
        <v>56224</v>
      </c>
      <c r="B42" s="2" t="s">
        <v>10</v>
      </c>
      <c r="C42" s="88">
        <v>0</v>
      </c>
      <c r="D42" s="76">
        <v>0</v>
      </c>
      <c r="E42" s="2">
        <v>5</v>
      </c>
      <c r="F42" s="88">
        <v>0</v>
      </c>
      <c r="G42" s="88">
        <v>0</v>
      </c>
    </row>
    <row r="43" spans="1:7" ht="15" thickBot="1">
      <c r="A43" s="15">
        <v>5642</v>
      </c>
      <c r="B43" s="4" t="s">
        <v>24</v>
      </c>
      <c r="C43" s="85"/>
      <c r="D43" s="77"/>
      <c r="E43" s="4"/>
      <c r="F43" s="85"/>
      <c r="G43" s="85"/>
    </row>
    <row r="44" spans="1:7" ht="15.75" thickBot="1">
      <c r="A44" s="5">
        <v>56</v>
      </c>
      <c r="B44" s="6" t="s">
        <v>26</v>
      </c>
      <c r="C44" s="19">
        <f>SUM(C40:C43)</f>
        <v>123.77000000000001</v>
      </c>
      <c r="D44" s="78">
        <f>SUM(D40:D43)</f>
        <v>85</v>
      </c>
      <c r="E44" s="10">
        <f>SUM(E40:E43)</f>
        <v>258</v>
      </c>
      <c r="F44" s="19">
        <f>SUM(F40:F43)</f>
        <v>123.77000000000001</v>
      </c>
      <c r="G44" s="19">
        <f>SUM(G40:G43)</f>
        <v>171</v>
      </c>
    </row>
    <row r="45" spans="1:7" ht="14.25">
      <c r="A45" s="81"/>
      <c r="B45" s="3"/>
      <c r="C45" s="82"/>
      <c r="D45" s="23"/>
      <c r="E45" s="8"/>
      <c r="F45" s="82"/>
      <c r="G45" s="82"/>
    </row>
    <row r="46" spans="1:7" ht="15" thickBot="1">
      <c r="A46" s="15">
        <v>57223</v>
      </c>
      <c r="B46" s="101" t="s">
        <v>97</v>
      </c>
      <c r="C46" s="85">
        <f>30+4</f>
        <v>34</v>
      </c>
      <c r="D46" s="77">
        <v>30</v>
      </c>
      <c r="E46" s="4">
        <v>30</v>
      </c>
      <c r="F46" s="85">
        <f>30+4</f>
        <v>34</v>
      </c>
      <c r="G46" s="85">
        <v>45</v>
      </c>
    </row>
    <row r="47" spans="1:7" ht="15.75" thickBot="1">
      <c r="A47" s="5">
        <v>57</v>
      </c>
      <c r="B47" s="6" t="s">
        <v>8</v>
      </c>
      <c r="C47" s="89">
        <f>SUM(C46)</f>
        <v>34</v>
      </c>
      <c r="D47" s="78">
        <f>SUM(D46)</f>
        <v>30</v>
      </c>
      <c r="E47" s="6">
        <f>SUM(E46)</f>
        <v>30</v>
      </c>
      <c r="F47" s="89">
        <f>SUM(F46)</f>
        <v>34</v>
      </c>
      <c r="G47" s="89">
        <f>SUM(G46)</f>
        <v>45</v>
      </c>
    </row>
    <row r="48" spans="1:7" ht="15.75" thickBot="1">
      <c r="A48" s="5"/>
      <c r="B48" s="6" t="s">
        <v>88</v>
      </c>
      <c r="C48" s="19">
        <f>+C14+C26+C38+C44+C47</f>
        <v>901.77</v>
      </c>
      <c r="D48" s="80" t="e">
        <f>SUM(#REF!)</f>
        <v>#REF!</v>
      </c>
      <c r="E48" s="6" t="e">
        <f>SUM(#REF!)</f>
        <v>#REF!</v>
      </c>
      <c r="F48" s="19">
        <f>+F14+F26+F38+F44+F47</f>
        <v>901.77</v>
      </c>
      <c r="G48" s="19">
        <f>+G14+G26+G38+G44+G47+G9</f>
        <v>1030</v>
      </c>
    </row>
    <row r="50" spans="3:7" ht="12.75">
      <c r="C50" s="1"/>
      <c r="D50" s="1"/>
      <c r="F50" s="1"/>
      <c r="G50" s="1"/>
    </row>
  </sheetData>
  <mergeCells count="8">
    <mergeCell ref="F3:F4"/>
    <mergeCell ref="G3:G4"/>
    <mergeCell ref="D3:D4"/>
    <mergeCell ref="E3:E4"/>
    <mergeCell ref="A1:C1"/>
    <mergeCell ref="A2:C2"/>
    <mergeCell ref="A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B1">
      <selection activeCell="D10" sqref="D10"/>
    </sheetView>
  </sheetViews>
  <sheetFormatPr defaultColWidth="9.140625" defaultRowHeight="12.75"/>
  <cols>
    <col min="1" max="1" width="0" style="1" hidden="1" customWidth="1"/>
    <col min="2" max="2" width="48.140625" style="1" customWidth="1"/>
    <col min="3" max="5" width="12.7109375" style="24" customWidth="1"/>
  </cols>
  <sheetData>
    <row r="1" spans="1:6" s="27" customFormat="1" ht="30" customHeight="1">
      <c r="A1" s="126" t="s">
        <v>110</v>
      </c>
      <c r="B1" s="126"/>
      <c r="C1" s="126"/>
      <c r="D1" s="126"/>
      <c r="E1" s="126"/>
      <c r="F1"/>
    </row>
    <row r="2" spans="1:12" s="28" customFormat="1" ht="34.5" customHeight="1" thickBot="1">
      <c r="A2" s="158" t="s">
        <v>109</v>
      </c>
      <c r="B2" s="160" t="s">
        <v>121</v>
      </c>
      <c r="C2" s="160"/>
      <c r="D2" s="160"/>
      <c r="E2" s="160"/>
      <c r="F2" s="159"/>
      <c r="G2" s="159"/>
      <c r="H2" s="159"/>
      <c r="I2" s="159"/>
      <c r="J2" s="159"/>
      <c r="K2" s="159"/>
      <c r="L2" s="159"/>
    </row>
    <row r="3" spans="1:5" s="28" customFormat="1" ht="16.5" customHeight="1">
      <c r="A3" s="131" t="s">
        <v>91</v>
      </c>
      <c r="B3" s="132"/>
      <c r="C3" s="135" t="s">
        <v>108</v>
      </c>
      <c r="D3" s="138" t="s">
        <v>106</v>
      </c>
      <c r="E3" s="138" t="s">
        <v>107</v>
      </c>
    </row>
    <row r="4" spans="1:5" s="28" customFormat="1" ht="33.75" customHeight="1" thickBot="1">
      <c r="A4" s="133"/>
      <c r="B4" s="134"/>
      <c r="C4" s="149"/>
      <c r="D4" s="139"/>
      <c r="E4" s="139"/>
    </row>
    <row r="5" spans="1:5" ht="14.25">
      <c r="A5" s="96"/>
      <c r="B5" s="144" t="s">
        <v>104</v>
      </c>
      <c r="C5" s="150">
        <v>0</v>
      </c>
      <c r="D5" s="140">
        <v>0</v>
      </c>
      <c r="E5" s="140">
        <v>0</v>
      </c>
    </row>
    <row r="6" spans="1:5" ht="12.75" hidden="1">
      <c r="A6" s="97" t="s">
        <v>1</v>
      </c>
      <c r="B6" s="145" t="s">
        <v>105</v>
      </c>
      <c r="C6" s="151" t="s">
        <v>4</v>
      </c>
      <c r="D6" s="141" t="s">
        <v>4</v>
      </c>
      <c r="E6" s="141" t="s">
        <v>4</v>
      </c>
    </row>
    <row r="7" spans="1:5" ht="14.25" hidden="1">
      <c r="A7" s="13">
        <v>12442</v>
      </c>
      <c r="B7" s="144" t="s">
        <v>104</v>
      </c>
      <c r="C7" s="152">
        <f>1100-100</f>
        <v>1000</v>
      </c>
      <c r="D7" s="92">
        <f>1100-100</f>
        <v>1000</v>
      </c>
      <c r="E7" s="92">
        <f>1100-100</f>
        <v>1000</v>
      </c>
    </row>
    <row r="8" spans="1:5" ht="14.25" hidden="1">
      <c r="A8" s="13">
        <v>18121</v>
      </c>
      <c r="B8" s="145" t="s">
        <v>105</v>
      </c>
      <c r="C8" s="152">
        <f>1000*0.27</f>
        <v>270</v>
      </c>
      <c r="D8" s="92">
        <f>1000*0.27</f>
        <v>270</v>
      </c>
      <c r="E8" s="92">
        <f>1000*0.27</f>
        <v>270</v>
      </c>
    </row>
    <row r="9" spans="1:5" ht="14.25" hidden="1">
      <c r="A9" s="13">
        <v>38125</v>
      </c>
      <c r="B9" s="144" t="s">
        <v>104</v>
      </c>
      <c r="C9" s="152"/>
      <c r="D9" s="92"/>
      <c r="E9" s="92"/>
    </row>
    <row r="10" spans="1:5" ht="14.25">
      <c r="A10" s="98"/>
      <c r="B10" s="145" t="s">
        <v>105</v>
      </c>
      <c r="C10" s="153">
        <v>1000</v>
      </c>
      <c r="D10" s="142">
        <v>1416</v>
      </c>
      <c r="E10" s="142">
        <v>0</v>
      </c>
    </row>
    <row r="11" spans="1:5" ht="15.75">
      <c r="A11" s="103"/>
      <c r="B11" s="146" t="s">
        <v>100</v>
      </c>
      <c r="C11" s="154">
        <f>+C10*0.27</f>
        <v>270</v>
      </c>
      <c r="D11" s="143">
        <f>+D10*0.27+1</f>
        <v>383.32000000000005</v>
      </c>
      <c r="E11" s="143">
        <v>0</v>
      </c>
    </row>
    <row r="12" spans="1:5" ht="16.5" thickBot="1">
      <c r="A12" s="99"/>
      <c r="B12" s="147" t="s">
        <v>93</v>
      </c>
      <c r="C12" s="155">
        <f>SUM(C5:C12)</f>
        <v>0</v>
      </c>
      <c r="D12" s="100">
        <f>SUM(D5:D12)</f>
        <v>0</v>
      </c>
      <c r="E12" s="100">
        <f>SUM(E5:E12)</f>
        <v>0</v>
      </c>
    </row>
    <row r="13" spans="1:5" ht="16.5" thickBot="1">
      <c r="A13" s="94"/>
      <c r="B13" s="148" t="s">
        <v>94</v>
      </c>
      <c r="C13" s="156">
        <f>+C5+C10+C11</f>
        <v>1270</v>
      </c>
      <c r="D13" s="95">
        <f>+D5+D10+D11</f>
        <v>1799.3200000000002</v>
      </c>
      <c r="E13" s="95">
        <f>+E5+E10+E11</f>
        <v>0</v>
      </c>
    </row>
    <row r="15" spans="3:5" ht="12.75">
      <c r="C15" s="1"/>
      <c r="D15" s="1"/>
      <c r="E15" s="1"/>
    </row>
  </sheetData>
  <sheetProtection/>
  <mergeCells count="6">
    <mergeCell ref="D3:D4"/>
    <mergeCell ref="E3:E4"/>
    <mergeCell ref="B2:E2"/>
    <mergeCell ref="A3:B4"/>
    <mergeCell ref="C3:C4"/>
    <mergeCell ref="A1:E1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Csillag Kati</dc:creator>
  <cp:keywords/>
  <dc:description/>
  <cp:lastModifiedBy>CsillagK</cp:lastModifiedBy>
  <cp:lastPrinted>2012-03-06T07:19:14Z</cp:lastPrinted>
  <dcterms:created xsi:type="dcterms:W3CDTF">2009-11-23T08:42:24Z</dcterms:created>
  <dcterms:modified xsi:type="dcterms:W3CDTF">2013-04-23T09:28:49Z</dcterms:modified>
  <cp:category/>
  <cp:version/>
  <cp:contentType/>
  <cp:contentStatus/>
</cp:coreProperties>
</file>