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5385" firstSheet="1" activeTab="2"/>
  </bookViews>
  <sheets>
    <sheet name="Címrend" sheetId="1" r:id="rId1"/>
    <sheet name="ÖSSZEFÜGGÉSEK" sheetId="2" r:id="rId2"/>
    <sheet name="2.sz.mell." sheetId="3" r:id="rId3"/>
    <sheet name="3.sz.mell  " sheetId="4" r:id="rId4"/>
    <sheet name="3.a.sz.mell  " sheetId="5" r:id="rId5"/>
    <sheet name="ELLENŐRZÉS-1.sz.2.a.sz.2.b. " sheetId="6" r:id="rId6"/>
    <sheet name="5. sz. mell" sheetId="7" r:id="rId7"/>
    <sheet name="5. sz. a.mell." sheetId="8" r:id="rId8"/>
    <sheet name="5. sz. b.mell." sheetId="9" r:id="rId9"/>
    <sheet name="5. sz. mell.összesítő" sheetId="10" r:id="rId10"/>
    <sheet name="7.sz.mell " sheetId="11" r:id="rId11"/>
    <sheet name="8. sz. mell " sheetId="12" r:id="rId12"/>
    <sheet name="9.sz.mell." sheetId="13" r:id="rId13"/>
    <sheet name="11. sz. mell. " sheetId="14" r:id="rId14"/>
    <sheet name=" 12. sz. mell" sheetId="15" r:id="rId15"/>
    <sheet name="13. sz.mell" sheetId="16" r:id="rId16"/>
    <sheet name="15. sz.mell." sheetId="17" r:id="rId17"/>
  </sheets>
  <externalReferences>
    <externalReference r:id="rId20"/>
  </externalReferences>
  <definedNames>
    <definedName name="_xlnm.Print_Titles" localSheetId="14">' 12. sz. mell'!$1:$3</definedName>
    <definedName name="_xlnm.Print_Titles" localSheetId="16">'15. sz.mell.'!$1:$7</definedName>
    <definedName name="_xlnm.Print_Titles" localSheetId="7">'5. sz. a.mell.'!$1:$7</definedName>
    <definedName name="_xlnm.Print_Titles" localSheetId="8">'5. sz. b.mell.'!$1:$7</definedName>
    <definedName name="_xlnm.Print_Titles" localSheetId="6">'5. sz. mell'!$1:$7</definedName>
    <definedName name="_xlnm.Print_Titles" localSheetId="9">'5. sz. mell.összesítő'!$1:$7</definedName>
    <definedName name="_xlnm.Print_Area" localSheetId="15">'13. sz.mell'!$A$1:$O$28</definedName>
    <definedName name="_xlnm.Print_Area" localSheetId="3">'3.sz.mell  '!$A$1:$I$32</definedName>
    <definedName name="_xlnm.Print_Area" localSheetId="6">'5. sz. mell'!$A$1:$D$95</definedName>
    <definedName name="_xlnm.Print_Area" localSheetId="9">'5. sz. mell.összesítő'!$A$1:$D$95</definedName>
    <definedName name="_xlnm.Print_Area" localSheetId="0">'Címrend'!$A$1:$E$116</definedName>
    <definedName name="Z_AB1B3813_8DD7_4ED0_8D65_57ACA597811E_.wvu.Cols" localSheetId="4" hidden="1">'3.a.sz.mell  '!$J:$J</definedName>
    <definedName name="Z_AB1B3813_8DD7_4ED0_8D65_57ACA597811E_.wvu.PrintArea" localSheetId="15" hidden="1">'13. sz.mell'!$A$1:$O$28</definedName>
    <definedName name="Z_AB1B3813_8DD7_4ED0_8D65_57ACA597811E_.wvu.PrintArea" localSheetId="3" hidden="1">'3.sz.mell  '!$A$1:$I$32</definedName>
    <definedName name="Z_AB1B3813_8DD7_4ED0_8D65_57ACA597811E_.wvu.PrintArea" localSheetId="6" hidden="1">'5. sz. mell'!$A$1:$D$95</definedName>
    <definedName name="Z_AB1B3813_8DD7_4ED0_8D65_57ACA597811E_.wvu.PrintArea" localSheetId="9" hidden="1">'5. sz. mell.összesítő'!$A$1:$D$95</definedName>
    <definedName name="Z_AB1B3813_8DD7_4ED0_8D65_57ACA597811E_.wvu.PrintArea" localSheetId="0" hidden="1">'Címrend'!$A$1:$E$116</definedName>
    <definedName name="Z_AB1B3813_8DD7_4ED0_8D65_57ACA597811E_.wvu.PrintTitles" localSheetId="14" hidden="1">' 12. sz. mell'!$1:$3</definedName>
    <definedName name="Z_AB1B3813_8DD7_4ED0_8D65_57ACA597811E_.wvu.PrintTitles" localSheetId="16" hidden="1">'15. sz.mell.'!$1:$7</definedName>
    <definedName name="Z_AB1B3813_8DD7_4ED0_8D65_57ACA597811E_.wvu.PrintTitles" localSheetId="7" hidden="1">'5. sz. a.mell.'!$1:$7</definedName>
    <definedName name="Z_AB1B3813_8DD7_4ED0_8D65_57ACA597811E_.wvu.PrintTitles" localSheetId="8" hidden="1">'5. sz. b.mell.'!$1:$7</definedName>
    <definedName name="Z_AB1B3813_8DD7_4ED0_8D65_57ACA597811E_.wvu.PrintTitles" localSheetId="6" hidden="1">'5. sz. mell'!$1:$7</definedName>
    <definedName name="Z_AB1B3813_8DD7_4ED0_8D65_57ACA597811E_.wvu.PrintTitles" localSheetId="9" hidden="1">'5. sz. mell.összesítő'!$1:$7</definedName>
    <definedName name="Z_B6D0A3DD_F681_42AE_ACEF_9F22CEC85EEE_.wvu.PrintTitles" localSheetId="14" hidden="1">' 12. sz. mell'!$1:$3</definedName>
    <definedName name="Z_B6D0A3DD_F681_42AE_ACEF_9F22CEC85EEE_.wvu.PrintTitles" localSheetId="16" hidden="1">'15. sz.mell.'!$1:$7</definedName>
    <definedName name="Z_B6D0A3DD_F681_42AE_ACEF_9F22CEC85EEE_.wvu.PrintTitles" localSheetId="7" hidden="1">'5. sz. a.mell.'!$1:$7</definedName>
    <definedName name="Z_B6D0A3DD_F681_42AE_ACEF_9F22CEC85EEE_.wvu.PrintTitles" localSheetId="8" hidden="1">'5. sz. b.mell.'!$1:$7</definedName>
    <definedName name="Z_B6D0A3DD_F681_42AE_ACEF_9F22CEC85EEE_.wvu.PrintTitles" localSheetId="6" hidden="1">'5. sz. mell'!$1:$7</definedName>
    <definedName name="Z_B6D0A3DD_F681_42AE_ACEF_9F22CEC85EEE_.wvu.PrintTitles" localSheetId="9" hidden="1">'5. sz. mell.összesítő'!$1:$7</definedName>
  </definedNames>
  <calcPr fullCalcOnLoad="1"/>
</workbook>
</file>

<file path=xl/sharedStrings.xml><?xml version="1.0" encoding="utf-8"?>
<sst xmlns="http://schemas.openxmlformats.org/spreadsheetml/2006/main" count="1313" uniqueCount="633">
  <si>
    <t xml:space="preserve"> Ezer forintban !</t>
  </si>
  <si>
    <t>Temetési segély</t>
  </si>
  <si>
    <t>Köztemetés</t>
  </si>
  <si>
    <t>Általános tartalék</t>
  </si>
  <si>
    <t>Céltartalék</t>
  </si>
  <si>
    <t>Költségvetési rendelet 1. sz. melléklete</t>
  </si>
  <si>
    <t>Címrend</t>
  </si>
  <si>
    <t>Fő cím</t>
  </si>
  <si>
    <t>Al cím</t>
  </si>
  <si>
    <t>Cím/Alcim neve</t>
  </si>
  <si>
    <t>gazdálkodási jogkör</t>
  </si>
  <si>
    <t>Polgármesteri Hivatal</t>
  </si>
  <si>
    <t>önállóan működő és gazdálkodó</t>
  </si>
  <si>
    <t>Önkormányzati jogalkotás</t>
  </si>
  <si>
    <t>Országgyűlési képviselőválasztásokhoz kapcsolódó tevékenységek</t>
  </si>
  <si>
    <t>Önkormányzati képviselőválasztáshoz kapcsolódó tevékenységek</t>
  </si>
  <si>
    <t>Országos, települési és területi kisebbségi önkormányzati választáshoz</t>
  </si>
  <si>
    <t>Európai parlamenti képviselőválasztáshoz kapcsolódó tevékenységek</t>
  </si>
  <si>
    <t>Országos és helyi népszavazáshoz kapcsolódó tevékenységek</t>
  </si>
  <si>
    <t>Önkormányzatok és többcélú kistérségi társulások igazgatási tevékenysége</t>
  </si>
  <si>
    <t>Települési kisebbségi önkormányzatok igazgatási tevékenysége</t>
  </si>
  <si>
    <t>Adóigazgatás</t>
  </si>
  <si>
    <t>Adó, illeték, kiszabása, beszedése, adóellenőrzés</t>
  </si>
  <si>
    <t>Önkormányzatok közbeszerzési eljárásainak lebonyolításával összefüggő szolgált.</t>
  </si>
  <si>
    <t xml:space="preserve">Közvilágítás  </t>
  </si>
  <si>
    <t>Város-, községgazdálkodási m.n.s. szolgáltatások</t>
  </si>
  <si>
    <t>Önkormányzatok, valamint többcélú kistérségi társulások elszámolásai</t>
  </si>
  <si>
    <t>Központi költségvetési befizetések</t>
  </si>
  <si>
    <t xml:space="preserve">Önkormányzatok m.n.s. nemzetközi kapcsolatai </t>
  </si>
  <si>
    <t>Közterület rendjének fenntartása</t>
  </si>
  <si>
    <t>Óvodai nevelés, ellátás</t>
  </si>
  <si>
    <t>Sajátos nevelési igényű gyermekek óvodai nevelése, ellátása</t>
  </si>
  <si>
    <t xml:space="preserve">Nemzeti és etnikai kisebbségi óvodai nevelés, ellátás </t>
  </si>
  <si>
    <t>Általános iskolai tanulók nappali rendszerű nevelése, oktatása 1-4. évfolyam</t>
  </si>
  <si>
    <t>Sajátos nevelési igényű iskolai tanulók nappali rendszerű nevelése, oktatása 1-4. évf.</t>
  </si>
  <si>
    <t xml:space="preserve">Nemzeti és etnikai kisebbségi tanulók nappali rendszerű általános iskolai </t>
  </si>
  <si>
    <t>nevelése, oktatása 1-4. évfolyam</t>
  </si>
  <si>
    <t>Általános iskolai tanulók nappali rendszerű nevelése, oktatása 5-8. évfolyam</t>
  </si>
  <si>
    <t>Sajátos nevelési igényű általános iskolai tanulók nappali rendszerű nevelése, oktatása 5-8. évfolyam</t>
  </si>
  <si>
    <t>Nemzeti és etnikai kisebbségi tanulók nappali rendszerű általános iskolai nevelése, oktatása 5-8. évfolyam</t>
  </si>
  <si>
    <t>Alapfokú művészetoktatás zeneművészeti ágban</t>
  </si>
  <si>
    <t>Általános iskolai napközi otthoni nevelés</t>
  </si>
  <si>
    <t>Sajátos nevelési igényű tanulók napközi otthoni nevelése</t>
  </si>
  <si>
    <t>Nemzeti és etnikai kisebbségi tanulók napközi otthoni nevelése</t>
  </si>
  <si>
    <t>Általános iskolai tanulószobai nevelés</t>
  </si>
  <si>
    <t>Sajátos nevelési igényű tanulók általános iskolai tanulószobai nevelése</t>
  </si>
  <si>
    <t>Nemzeti és etnikai kisebbségi tanulók általános iskolai tanulószobai nevelése</t>
  </si>
  <si>
    <t>Háziorvosi alapellátás</t>
  </si>
  <si>
    <t>Háziorvosi ügyeleti ellátás</t>
  </si>
  <si>
    <t>Foglalkozás egészségügyi alapellátás</t>
  </si>
  <si>
    <t>Fogorvosi alapellátás</t>
  </si>
  <si>
    <t>Egyéb, m.n.s. járóbeteg-ellátás</t>
  </si>
  <si>
    <t>Család- és nővédelmi egészségügyi gondozás</t>
  </si>
  <si>
    <t>Ifjúsági-egészségügyi gondozás</t>
  </si>
  <si>
    <t>Idősek nappali ellátása</t>
  </si>
  <si>
    <t>Rendszeres szociális segély</t>
  </si>
  <si>
    <t>Időskorúak járadéka</t>
  </si>
  <si>
    <t>Lakásfenntartási támogatás normatív alapon</t>
  </si>
  <si>
    <t>Helyi lakásfenntartási támogatás</t>
  </si>
  <si>
    <t>Ápolási díj alanyi jogon</t>
  </si>
  <si>
    <t>Ápolási díj méltányossági alapon</t>
  </si>
  <si>
    <t>Rendszeres gyermekvédelmi pénzbeli ellátás</t>
  </si>
  <si>
    <t>Kiegészítő gyermekvédelmi támogatás</t>
  </si>
  <si>
    <t>Óvodáztatási támogatás</t>
  </si>
  <si>
    <t>Helyi eseti lakásfenntartási támogatás</t>
  </si>
  <si>
    <t>Átmeneti segély</t>
  </si>
  <si>
    <t>Rendkívüli gyermekvédelmi támogatás</t>
  </si>
  <si>
    <t>Mozgáskorlátozottak közlekedési támogatása</t>
  </si>
  <si>
    <t>Egyéb önkormányzati eseti pénzbeli ellátások</t>
  </si>
  <si>
    <t>Közgyógyellátás</t>
  </si>
  <si>
    <t>Bölcsődei ellátás</t>
  </si>
  <si>
    <t>Családi napközi</t>
  </si>
  <si>
    <t>Gyermekjóléti szolgáltatás</t>
  </si>
  <si>
    <t>Szociális étkeztetés</t>
  </si>
  <si>
    <t>Házi segítségnyújtás</t>
  </si>
  <si>
    <t>Családsegítés</t>
  </si>
  <si>
    <t>Falugondnoki, tanyagondnoki szolgáltatás</t>
  </si>
  <si>
    <t>Közcélú foglalkoztatás</t>
  </si>
  <si>
    <t>Közhasznú foglalkoztatás</t>
  </si>
  <si>
    <t>Közmunka</t>
  </si>
  <si>
    <t>Civil szervezetek működési támogatása</t>
  </si>
  <si>
    <t>Könyvtári szolgáltatások</t>
  </si>
  <si>
    <t>Német Nemzetiségi Általános és Alpfokú Művészeti Iskola</t>
  </si>
  <si>
    <t>önnállóan működő</t>
  </si>
  <si>
    <t>ű</t>
  </si>
  <si>
    <t>Nemzeti és etnikai kisebbségi tanulók nappali rendszerű általános iskolai nevelése, oktatása 1-4. évfolyam</t>
  </si>
  <si>
    <t>Iskolai intézményi étkeztetés</t>
  </si>
  <si>
    <t>Munkahelyi étkeztetés</t>
  </si>
  <si>
    <t>Iskolai, diáksport-tevékenység és támogatás</t>
  </si>
  <si>
    <t>Nem lakóingatlan bérbeadása, üzemeltetése</t>
  </si>
  <si>
    <t>Német Nemzetiségi Kéttannyelvű Óvoda</t>
  </si>
  <si>
    <t>Óvodai intézményi étkeztetés</t>
  </si>
  <si>
    <t>Egyéb étkeztetés</t>
  </si>
  <si>
    <t>Missziós Ház</t>
  </si>
  <si>
    <t>Reichel József Művelődési Ház</t>
  </si>
  <si>
    <t>Múzeumi, közművelődési, közönségkapcsolati tevékenység</t>
  </si>
  <si>
    <t>Közművelődési intézmények, közösségi színterek működtetése</t>
  </si>
  <si>
    <t>Nem lakóingatlan bérbeadása, üzemeltetés</t>
  </si>
  <si>
    <t>Német Nemzetiségi Önkormányzat</t>
  </si>
  <si>
    <t>Költségvetési rendelet űrlapjainak összefüggései:</t>
  </si>
  <si>
    <t>2008. évi tényadatok BEVÉTELEK</t>
  </si>
  <si>
    <t>1. sz. melléklet Bevételek táblázat 3. oszlop 8 sora =</t>
  </si>
  <si>
    <t xml:space="preserve">2/a. számú melléklet 3. oszlop 13. sor + 2/b. számú melléklet 3. oszlop 11. sor </t>
  </si>
  <si>
    <t>1. sz. melléklet Bevételek táblázat 3. oszlop 11 sora =</t>
  </si>
  <si>
    <t xml:space="preserve">2/a. számú melléklet 3. oszlop 25. sor + 2/b. számú melléklet 3. oszlop 22. sor </t>
  </si>
  <si>
    <t>1. sz. melléklet Bevételek táblázat 3. oszlop 12 sora =</t>
  </si>
  <si>
    <t xml:space="preserve">2/a. számú melléklet 3. oszlop 26. sor + 2/b. számú melléklet 3. oszlop 23. sor </t>
  </si>
  <si>
    <t>2009. évi várható BEVÉTELEK</t>
  </si>
  <si>
    <t>1. sz. melléklet Bevételek táblázat 4. oszlop 8 sora =</t>
  </si>
  <si>
    <t xml:space="preserve">2/a. számú melléklet 4. oszlop 13. sor + 2/b. számú melléklet 4. oszlop 11. sor </t>
  </si>
  <si>
    <t>1. sz. melléklet Bevételek táblázat 4. oszlop 11 sora =</t>
  </si>
  <si>
    <t xml:space="preserve">2/a. számú melléklet 4. oszlop 25. sor + 2/b. számú melléklet 4. oszlop 22. sor </t>
  </si>
  <si>
    <t>1. sz. melléklet Bevételek táblázat 4. oszlop 12 sora =</t>
  </si>
  <si>
    <t xml:space="preserve">2/a. számú melléklet 4. oszlop 26. sor + 2/b. számú melléklet 4. oszlop 23. sor </t>
  </si>
  <si>
    <t>2010. évi előirányzat BEVÉTELEK</t>
  </si>
  <si>
    <t>1. sz. melléklet Bevételek táblázat 5. oszlop 8 sora =</t>
  </si>
  <si>
    <t xml:space="preserve">2/a. számú melléklet 5. oszlop 13. sor + 2/b. számú melléklet 5. oszlop 11. sor </t>
  </si>
  <si>
    <t>1. sz. melléklet Bevételek táblázat 5. oszlop 11 sora =</t>
  </si>
  <si>
    <t xml:space="preserve">2/a. számú melléklet 5. oszlop 25. sor + 2/b. számú melléklet 5. oszlop 22. sor </t>
  </si>
  <si>
    <t>1. sz. melléklet Bevételek táblázat 5. oszlop 12 sora =</t>
  </si>
  <si>
    <t xml:space="preserve">2/a. számú melléklet 5. oszlop 26. sor + 2/b. számú melléklet 5. oszlop 23. sor </t>
  </si>
  <si>
    <t>2008. évi tényadatok KIADÁSOK</t>
  </si>
  <si>
    <t>1. sz. melléklet Kiadások táblázat 3. oszlop 5 sora =</t>
  </si>
  <si>
    <t xml:space="preserve">2/a. számú melléklet 7. oszlop 13. sor + 2/b. számú melléklet 7. oszlop 11. sor </t>
  </si>
  <si>
    <t>1. sz. melléklet Kiadások táblázat 3. oszlop 6 sora =</t>
  </si>
  <si>
    <t xml:space="preserve">2/a. számú melléklet 7. oszlop 25. sor + 2/b. számú melléklet 7. oszlop 22. sor </t>
  </si>
  <si>
    <t>1. sz. melléklet Kiadások táblázat 3. oszlop 7 sora =</t>
  </si>
  <si>
    <t xml:space="preserve">2/a. számú melléklet 7. oszlop 26. sor + 2/b. számú melléklet 7. oszlop 23. sor </t>
  </si>
  <si>
    <t>2009. évi várható KIADÁSOK</t>
  </si>
  <si>
    <t>1. sz. melléklet Kiadások táblázat 4. oszlop 5 sora =</t>
  </si>
  <si>
    <t xml:space="preserve">2/a. számú melléklet 8. oszlop 13. sor + 2/b. számú melléklet 8. oszlop 11. sor </t>
  </si>
  <si>
    <t>1. sz. melléklet Kiadások táblázat 4. oszlop 6 sora =</t>
  </si>
  <si>
    <t xml:space="preserve">2/a. számú melléklet 8. oszlop 25. sor + 2/b. számú melléklet 8. oszlop 22. sor </t>
  </si>
  <si>
    <t>1. sz. melléklet Kiadások táblázat 4. oszlop 7 sora =</t>
  </si>
  <si>
    <t xml:space="preserve">2/a. számú melléklet 8. oszlop 26. sor + 2/b. számú melléklet 8. oszlop 23. sor </t>
  </si>
  <si>
    <t>2010. évi előirányzat KIADÁSOK</t>
  </si>
  <si>
    <t>1. sz. melléklet Kiadások táblázat 5. oszlop 5 sora =</t>
  </si>
  <si>
    <t xml:space="preserve">2/a. számú melléklet 9. oszlop 13. sor + 2/b. számú melléklet 9. oszlop 11. sor </t>
  </si>
  <si>
    <t>1. sz. melléklet Kiadások táblázat 5. oszlop 6 sora =</t>
  </si>
  <si>
    <t xml:space="preserve">2/a. számú melléklet 9. oszlop 25. sor + 2/b. számú melléklet 9. oszlop 22. sor </t>
  </si>
  <si>
    <t>1. sz. melléklet Kiadások táblázat 5. oszlop 7 sora =</t>
  </si>
  <si>
    <t xml:space="preserve">2/a. számú melléklet 9. oszlop 26. sor + 2/b. számú melléklet 9. oszlop 23. sor </t>
  </si>
  <si>
    <t>B E V É T E L E K</t>
  </si>
  <si>
    <t>1. sz. táblázat</t>
  </si>
  <si>
    <t>Ezer forintban !</t>
  </si>
  <si>
    <t>Sor-
szám</t>
  </si>
  <si>
    <t>Bevételi jogcím</t>
  </si>
  <si>
    <t>2009. évi 
tény</t>
  </si>
  <si>
    <t>2010. évi előirányzat</t>
  </si>
  <si>
    <t>2011. évi előirányzat</t>
  </si>
  <si>
    <t>1.</t>
  </si>
  <si>
    <t>I. Önkormányzat működési bevételei (2+3)</t>
  </si>
  <si>
    <t>2.</t>
  </si>
  <si>
    <t>I/1. Intézményi működési bevételek</t>
  </si>
  <si>
    <t>3.</t>
  </si>
  <si>
    <r>
      <t xml:space="preserve">I/2. Önkormányzat sajátos műk. bevételei </t>
    </r>
    <r>
      <rPr>
        <sz val="8"/>
        <rFont val="Times New Roman CE"/>
        <family val="0"/>
      </rPr>
      <t>(3.1+…+3.4)</t>
    </r>
  </si>
  <si>
    <t>3.1.</t>
  </si>
  <si>
    <t>Illetékek</t>
  </si>
  <si>
    <t>3.2.</t>
  </si>
  <si>
    <t>Helyi adók*</t>
  </si>
  <si>
    <t>3.3.</t>
  </si>
  <si>
    <t>Átengedett központi adók*</t>
  </si>
  <si>
    <t>3.4.</t>
  </si>
  <si>
    <t>Bírságok, egyéb bevételek</t>
  </si>
  <si>
    <t>3.5.</t>
  </si>
  <si>
    <t>Építésügyi bírság</t>
  </si>
  <si>
    <t>3.6.</t>
  </si>
  <si>
    <t>Talajterhelési díj</t>
  </si>
  <si>
    <t>3.7.</t>
  </si>
  <si>
    <t>Egyéb sajátos bevétel</t>
  </si>
  <si>
    <t>4.</t>
  </si>
  <si>
    <r>
      <t xml:space="preserve">II. Támogatások, kiegészítések </t>
    </r>
    <r>
      <rPr>
        <sz val="8"/>
        <rFont val="Times New Roman CE"/>
        <family val="0"/>
      </rPr>
      <t>(4.1+…+4.7)</t>
    </r>
  </si>
  <si>
    <t>4.1.</t>
  </si>
  <si>
    <t>Normatív hozzájárulások*</t>
  </si>
  <si>
    <t>4.2.</t>
  </si>
  <si>
    <t>Központosított előirányzatokból támogatás</t>
  </si>
  <si>
    <t>4.3.</t>
  </si>
  <si>
    <t>Színházi támogatás</t>
  </si>
  <si>
    <t>4.4.</t>
  </si>
  <si>
    <t>Normatív kötött felhasználású  támogatás</t>
  </si>
  <si>
    <t>4.5.</t>
  </si>
  <si>
    <t>Egyéb központi támogatás</t>
  </si>
  <si>
    <t>4.6.</t>
  </si>
  <si>
    <t>Működésképtelen önkormányzatok támogatása</t>
  </si>
  <si>
    <t>4.7.</t>
  </si>
  <si>
    <t>Fejlesztési célú támogatások (4.7.1+…+4.7.3)</t>
  </si>
  <si>
    <t>4.7.1.</t>
  </si>
  <si>
    <t>Cél- címzett támogatás</t>
  </si>
  <si>
    <t>4.7.2.</t>
  </si>
  <si>
    <t>Fejlesztési és vis maior támogatás</t>
  </si>
  <si>
    <t>4.7.3.</t>
  </si>
  <si>
    <t>Egyéb fejlesztési támogatás</t>
  </si>
  <si>
    <t>5.</t>
  </si>
  <si>
    <r>
      <t xml:space="preserve">III. Felhalmozási és tőkejellegű bevételek </t>
    </r>
    <r>
      <rPr>
        <sz val="8"/>
        <rFont val="Times New Roman CE"/>
        <family val="0"/>
      </rPr>
      <t>(5.1+…+5.3)</t>
    </r>
  </si>
  <si>
    <t>5.1.</t>
  </si>
  <si>
    <t>Tárgyi eszközök, immateriális javak értékesítése</t>
  </si>
  <si>
    <t>5.2.</t>
  </si>
  <si>
    <t>Önkormányzatok sajátos felhalmozási és tőkebevételei*</t>
  </si>
  <si>
    <t>5.3.</t>
  </si>
  <si>
    <t>Pénzügyi befektetésekből származó bevétel</t>
  </si>
  <si>
    <t>6.</t>
  </si>
  <si>
    <r>
      <t xml:space="preserve">IV. Véglegesen átvett pénzeszközök </t>
    </r>
    <r>
      <rPr>
        <sz val="8"/>
        <rFont val="Times New Roman CE"/>
        <family val="0"/>
      </rPr>
      <t>(6.1+6.2+6.3+6.4)</t>
    </r>
  </si>
  <si>
    <t>6.1.</t>
  </si>
  <si>
    <t>Támogatásértékű működési bevételek (6.1.1.+…+6.1.4.)</t>
  </si>
  <si>
    <t>6.1.1.</t>
  </si>
  <si>
    <t>OEP-től átvett pénzeszköz</t>
  </si>
  <si>
    <t>6.1.2.</t>
  </si>
  <si>
    <t>Központi kv-i szervtől átvett pénzeszköz</t>
  </si>
  <si>
    <t>6.1.3.</t>
  </si>
  <si>
    <t>Fejezeti kezelésű előirányzatból átvett pénzeszköz + EU-s tám.</t>
  </si>
  <si>
    <t>6.1.4.</t>
  </si>
  <si>
    <t>Kistérségi Társulástól átvett pénzeszköz</t>
  </si>
  <si>
    <t>6.1.5.</t>
  </si>
  <si>
    <t>Elkülönített állami pénzalapoktól átvett pénzeszköz</t>
  </si>
  <si>
    <t>6.1.6.</t>
  </si>
  <si>
    <t xml:space="preserve">Működési célú pénzeszköz átvétel  </t>
  </si>
  <si>
    <t>6.2.</t>
  </si>
  <si>
    <t>Támogatásértékű felhalmozási bevételek (6.2.1.+…+6.2.4.)</t>
  </si>
  <si>
    <t>6.2.1.</t>
  </si>
  <si>
    <t>6.2.2.</t>
  </si>
  <si>
    <t>EU-s támogatásból származó bevétel</t>
  </si>
  <si>
    <t>6.2.3.</t>
  </si>
  <si>
    <t>6.2.4.</t>
  </si>
  <si>
    <t>Egyéb kvi szervtől átvett támogatás</t>
  </si>
  <si>
    <t>6.3.</t>
  </si>
  <si>
    <t>Működési célú pénzeszköz átvétel államháztartáson kívülről</t>
  </si>
  <si>
    <t>6.4.</t>
  </si>
  <si>
    <t>Felhalm. célú pénzeszk. átvétel államháztartáson kívülről</t>
  </si>
  <si>
    <t>7.</t>
  </si>
  <si>
    <r>
      <t xml:space="preserve">V. Támogatási kölcsön visszatérítése, igénybevétele  </t>
    </r>
    <r>
      <rPr>
        <sz val="8"/>
        <rFont val="Times New Roman CE"/>
        <family val="0"/>
      </rPr>
      <t>(7.1+7.2)</t>
    </r>
  </si>
  <si>
    <t>7.1.</t>
  </si>
  <si>
    <t>Működési célú  kölcsön visszatérítése, igénybevétele</t>
  </si>
  <si>
    <t>7.2.</t>
  </si>
  <si>
    <t>Felhalmozási célú  kölcsön visszatérítése, igénybevétele</t>
  </si>
  <si>
    <t>8.</t>
  </si>
  <si>
    <t>KÖLTSÉGVETÉSI BEVÉTELEK ÖSSZESEN: (1+4+5+6+7)</t>
  </si>
  <si>
    <t>9.</t>
  </si>
  <si>
    <t xml:space="preserve">VI. Előző évi várható pénzmaradvány igénybevétele </t>
  </si>
  <si>
    <t>10.</t>
  </si>
  <si>
    <t>VII. Előző évi vállalkozási eredmény igénybevétele</t>
  </si>
  <si>
    <t>11.</t>
  </si>
  <si>
    <t>VIII. Finanszírozási célú műveletek bevétele (11.1+…+11.6)</t>
  </si>
  <si>
    <t>11.1.</t>
  </si>
  <si>
    <t>Rövid lejáratú hitelek felvétele</t>
  </si>
  <si>
    <t>11.2.</t>
  </si>
  <si>
    <t>Likvid hitelek felvétele</t>
  </si>
  <si>
    <t>11.3.</t>
  </si>
  <si>
    <t>Hosszú lejáratú hitelek felvétele</t>
  </si>
  <si>
    <t>11.4.</t>
  </si>
  <si>
    <t>Forgatási célú belföldi értékpapírok kibocsátása, értékesítése</t>
  </si>
  <si>
    <t>11.5.</t>
  </si>
  <si>
    <t>Befektetési célú belföldi, külföldi értékpapírok kibocsátása, ért.</t>
  </si>
  <si>
    <t>11.6.</t>
  </si>
  <si>
    <t>Függő, átfutó, kiegyenlítő bevételek</t>
  </si>
  <si>
    <t>12.</t>
  </si>
  <si>
    <t>BEVÉTELEK ÖSSZESEN: (8+9+10+11)</t>
  </si>
  <si>
    <t>K I A D Á S O K</t>
  </si>
  <si>
    <t>2. sz. táblázat</t>
  </si>
  <si>
    <t>Sor-szám</t>
  </si>
  <si>
    <t>Kiadási jogcímek</t>
  </si>
  <si>
    <t>2010. évi várható</t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</si>
  <si>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</si>
  <si>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t>1.1.</t>
  </si>
  <si>
    <t>Személyi  juttatások</t>
  </si>
  <si>
    <t>1.2.</t>
  </si>
  <si>
    <t>Munkaadókat terhelő járulékok</t>
  </si>
  <si>
    <t>1.3.</t>
  </si>
  <si>
    <t>Dologi  kiadások*</t>
  </si>
  <si>
    <t>1.4.</t>
  </si>
  <si>
    <t>Egyéb folyó kiadások</t>
  </si>
  <si>
    <t>1.5</t>
  </si>
  <si>
    <t>Működési célú pénzmaradvány átadás</t>
  </si>
  <si>
    <t>1.6.</t>
  </si>
  <si>
    <t>Támogatásértékű működési kiadás</t>
  </si>
  <si>
    <t>1.7.</t>
  </si>
  <si>
    <t>Működési célú pénzeszközátadás államháztartáson kívülre</t>
  </si>
  <si>
    <t>1.8.</t>
  </si>
  <si>
    <t>Garancia és kezességvállalásból származó kifizetés</t>
  </si>
  <si>
    <t>1.9.</t>
  </si>
  <si>
    <t>Társadalom- és szociálpolitikai juttatások</t>
  </si>
  <si>
    <t>1.10.</t>
  </si>
  <si>
    <t>Ellátottak pénzbeli juttatása</t>
  </si>
  <si>
    <t>1.11.</t>
  </si>
  <si>
    <t>Pénzforgalom nélküli kiadások</t>
  </si>
  <si>
    <t>1.12.</t>
  </si>
  <si>
    <t>Kamatkiadások</t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</si>
  <si>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</si>
  <si>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t>2.1.</t>
  </si>
  <si>
    <t>Felújítás*</t>
  </si>
  <si>
    <t>2.2.</t>
  </si>
  <si>
    <t>Intézményi beruházási kiadások</t>
  </si>
  <si>
    <t>2.3.</t>
  </si>
  <si>
    <t>Támogatásértékű felhalmozási kiadás</t>
  </si>
  <si>
    <t>2.4.</t>
  </si>
  <si>
    <t>Felhalmozási célú pénzeszközátadás államháztartáson kívülre</t>
  </si>
  <si>
    <t>2.5.</t>
  </si>
  <si>
    <t>Pénzügyi befektetések kiadásai</t>
  </si>
  <si>
    <t>2.6.</t>
  </si>
  <si>
    <t>Felhalmozási célú pénzmaradvány átadás</t>
  </si>
  <si>
    <t>2.7.</t>
  </si>
  <si>
    <t>EU-s támogatásból megvalósuló projektek kiadásai</t>
  </si>
  <si>
    <r>
      <t xml:space="preserve">III. Tartalékok </t>
    </r>
    <r>
      <rPr>
        <sz val="8"/>
        <rFont val="Times New Roman CE"/>
        <family val="0"/>
      </rPr>
      <t>(3.1+...+3.2)</t>
    </r>
  </si>
  <si>
    <t>IV.  Egyéb kiadások</t>
  </si>
  <si>
    <t>KÖLTSÉGVETÉSI KIADÁSOK ÖSSZESEN (1+2+3+4)</t>
  </si>
  <si>
    <t>VI. Finanszírozási célú műveletek kiadásai (6.1+…+6.6)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</si>
  <si>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</si>
  <si>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</si>
  <si>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</si>
  <si>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</si>
  <si>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6.5.</t>
  </si>
  <si>
    <t>Befektetési célú belföldi, külföldi értékpapírok vásárlása bevált.</t>
  </si>
  <si>
    <t>6.6.</t>
  </si>
  <si>
    <t>Függő, átfutó, kiegyenlítő kiadások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</si>
  <si>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</si>
  <si>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</si>
  <si>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</si>
  <si>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8. sor - költségvetési kiadások 5. sor) (+/-)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</si>
  <si>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</si>
  <si>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</si>
  <si>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</si>
  <si>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Finanszírozási célú műv. bevételei (1. sz. mell.1. sz. táblázat 11. sor)</t>
  </si>
  <si>
    <t>Finanszírozási célú műv. kiadásai (1. sz. mell .2. sz. táblázat 6. sor)</t>
  </si>
  <si>
    <t>I. Működési célú bevételek és kiadások mérlege
(Önkormányzati szinten)</t>
  </si>
  <si>
    <t>Bevételek</t>
  </si>
  <si>
    <t>Kiadások</t>
  </si>
  <si>
    <t>Megnevezés</t>
  </si>
  <si>
    <t>2010. évi 
előirányzat</t>
  </si>
  <si>
    <t>2011. évi 
terv</t>
  </si>
  <si>
    <t>Int. működési bevételek</t>
  </si>
  <si>
    <t>Személyi juttatások</t>
  </si>
  <si>
    <t>Önkorm. sajátos működési bevételei</t>
  </si>
  <si>
    <t>Munkaadókat terhelő járulék</t>
  </si>
  <si>
    <t>Támogatások, kiegészítések</t>
  </si>
  <si>
    <t>Dologi kiadások</t>
  </si>
  <si>
    <t>Támogatásértékű bev.</t>
  </si>
  <si>
    <t>Véglegesen átvett pénzeszk.</t>
  </si>
  <si>
    <t>Pénzmaradvány átadás</t>
  </si>
  <si>
    <t>EU támogatás</t>
  </si>
  <si>
    <t>Támogatásértékű műk.kiadás</t>
  </si>
  <si>
    <t>Működési célú kölcsön visszatér., igényb.</t>
  </si>
  <si>
    <t>Működési célú pénzeszk. átadás áh. kívülre</t>
  </si>
  <si>
    <t>Társadalom- és szociálpol. jutt.</t>
  </si>
  <si>
    <t>Működési célú kamatkiadások</t>
  </si>
  <si>
    <t>Tartalékok</t>
  </si>
  <si>
    <t>13.</t>
  </si>
  <si>
    <t>Költségvetési bevételek összesen:</t>
  </si>
  <si>
    <t>Költségvetési kiadások összesen:</t>
  </si>
  <si>
    <t>14.</t>
  </si>
  <si>
    <t>Előző évi műk. célú pénzm. igénybev.</t>
  </si>
  <si>
    <t>15.</t>
  </si>
  <si>
    <t>Előző évi váll. eredm. igénybev.</t>
  </si>
  <si>
    <t>16.</t>
  </si>
  <si>
    <t>17.</t>
  </si>
  <si>
    <t>Forg. célú belf. értékpapírok beváltása</t>
  </si>
  <si>
    <t>18.</t>
  </si>
  <si>
    <t>Forgatási célú értékpapírok vásárlása</t>
  </si>
  <si>
    <t>19.</t>
  </si>
  <si>
    <t>Forg. célú belf. értékpapírok kibocsátása</t>
  </si>
  <si>
    <t>Bef. célú belföldi értékpap. beváltása</t>
  </si>
  <si>
    <t>20.</t>
  </si>
  <si>
    <t>Forgatási célú értékpapírok értékesítése</t>
  </si>
  <si>
    <t>Bef. célú értékpapírok vásárlása</t>
  </si>
  <si>
    <t>21.</t>
  </si>
  <si>
    <t>Bef. célú belföldi értékpap. kibocsátása</t>
  </si>
  <si>
    <t>Bef. célú külföldi értékpapírok beváltása</t>
  </si>
  <si>
    <t>22.</t>
  </si>
  <si>
    <t>Bef. célú értékpapírok értékesítése</t>
  </si>
  <si>
    <t>23.</t>
  </si>
  <si>
    <t>Bef. célú külföldi értékpapírok kibocsátása</t>
  </si>
  <si>
    <t>24.</t>
  </si>
  <si>
    <t>Függő, átfutó, kiegynlítő bevételek</t>
  </si>
  <si>
    <t>25.</t>
  </si>
  <si>
    <t>Finanszírozási bevételek (16+…+24)</t>
  </si>
  <si>
    <t>Finanszírozási kiadások (14+…+24)</t>
  </si>
  <si>
    <t>26.</t>
  </si>
  <si>
    <t>ÖSSZES BEVÉTEL (13+14+15+25)</t>
  </si>
  <si>
    <t>ÖSSZES KIADÁS (13+25)</t>
  </si>
  <si>
    <t>27.</t>
  </si>
  <si>
    <t>Költségvetési hiány:</t>
  </si>
  <si>
    <t>Költségvetési többlet:</t>
  </si>
  <si>
    <t>II. Felhalmozási célú bevételek és kiadások mérlege
(Önkormányzati szinten)</t>
  </si>
  <si>
    <t>2010. évi 
várható</t>
  </si>
  <si>
    <t>Tárgyi eszközök, imm. javak értékesítése</t>
  </si>
  <si>
    <t>Felújítás</t>
  </si>
  <si>
    <t>Önkormányzatok sajátos felham. bevételei</t>
  </si>
  <si>
    <t>Intézményi beruházás</t>
  </si>
  <si>
    <t>Cél-, címzett támogatás</t>
  </si>
  <si>
    <t>Felhalm. célú pénzeszk.átadás áh.kívülre</t>
  </si>
  <si>
    <t>Közp. előirányzatokból támogatás</t>
  </si>
  <si>
    <t>EU-s támogatásból megvalósuló projekt</t>
  </si>
  <si>
    <t>Felhalmozási célú kölcsön törl.,visszatér.</t>
  </si>
  <si>
    <t>Átvett pénzeszk. államháztart. kívülről</t>
  </si>
  <si>
    <t>Felhalmozási célú kamatkiadások</t>
  </si>
  <si>
    <t>EU-s támogatásból származó forrás</t>
  </si>
  <si>
    <t>Egyéb kiadások</t>
  </si>
  <si>
    <t>Előző évi felh. célú pénzm. igénybev.</t>
  </si>
  <si>
    <t xml:space="preserve">                    </t>
  </si>
  <si>
    <t>Finansírozási célú bev. (13+…+21)</t>
  </si>
  <si>
    <t>Finansírozási célú kiad. (12+...+21)</t>
  </si>
  <si>
    <t>BEVÉTELEK ÖSSZESEN (11+12+22)</t>
  </si>
  <si>
    <t>KIADÁSOK ÖSSZESEN (11+22)</t>
  </si>
  <si>
    <t>Költségvetéso többlet:</t>
  </si>
  <si>
    <t>ELTÉRÉS</t>
  </si>
  <si>
    <t>Összesen:</t>
  </si>
  <si>
    <t>5. számú melléklet</t>
  </si>
  <si>
    <t>Cím neve, száma</t>
  </si>
  <si>
    <t>Polgármesteri hivatal</t>
  </si>
  <si>
    <t>01</t>
  </si>
  <si>
    <t>Alcím neve, száma</t>
  </si>
  <si>
    <t>Előirányzat-csoport</t>
  </si>
  <si>
    <t>Kiemelt előirány-
zat</t>
  </si>
  <si>
    <t>Előirányzat-csoport, kiemelt előirányzat megnevezése</t>
  </si>
  <si>
    <t>Előirányzat</t>
  </si>
  <si>
    <t>száma</t>
  </si>
  <si>
    <t xml:space="preserve">Intézményi működési bevételek </t>
  </si>
  <si>
    <t>Hatósági jogkörhöz köthető működési bevétel</t>
  </si>
  <si>
    <t>Egyéb saját bevétel</t>
  </si>
  <si>
    <t>Általános forgalmi adó-bevételek, visszatérülések</t>
  </si>
  <si>
    <t>Hozam- és kamatbevételek</t>
  </si>
  <si>
    <t>Önkormányzat sajátos működési bevételei</t>
  </si>
  <si>
    <t>Helyi adók</t>
  </si>
  <si>
    <t>Átengedett központi adók</t>
  </si>
  <si>
    <t>Támogatások,  kiegészítések</t>
  </si>
  <si>
    <t>Normatív állami hozzájárulás</t>
  </si>
  <si>
    <t>Kiegészítő támogatás (egyéb)</t>
  </si>
  <si>
    <t>Működésképtelen önkormányzatok tám.</t>
  </si>
  <si>
    <t>Normatív kötött felhasználású támogatás</t>
  </si>
  <si>
    <t>Címzett támogatás</t>
  </si>
  <si>
    <t>Céltámogatás</t>
  </si>
  <si>
    <t>Felhalmozási és tőkejellegű bevételek</t>
  </si>
  <si>
    <t>Tárgyi eszközök, immateriális javak érték.</t>
  </si>
  <si>
    <t>Pénzügyi befektetések bevételei</t>
  </si>
  <si>
    <t>Felhalmozási célú pénzeszközátv. államh. kívülről</t>
  </si>
  <si>
    <t>Véglegesen átvett pénzeszközök</t>
  </si>
  <si>
    <t>Támogatásértékű működési bevételek</t>
  </si>
  <si>
    <t>Támogatásértékű felhalmozási bevételek</t>
  </si>
  <si>
    <t>EU-s forrásból származó bevétel</t>
  </si>
  <si>
    <t>Működési célú pénzeszközátvétel</t>
  </si>
  <si>
    <t>Felhalmozási célú pénzeszközátvétel</t>
  </si>
  <si>
    <t>Tám. kölcsön, visszatérítése, igénybevétele</t>
  </si>
  <si>
    <t>Műk. célú kölcsön visszatérítése, igénybevétele</t>
  </si>
  <si>
    <t>Felhalm. célú kölcsön visszatérítése, igénybevétele</t>
  </si>
  <si>
    <t>KÖLTSÉGVETÉSI BEVÉTELEK ÖSSZESEN</t>
  </si>
  <si>
    <t>Előző évi várható pénzmaradvány. igénybevétele</t>
  </si>
  <si>
    <t>Előző évi vállalkozási eredmény igénybevétele</t>
  </si>
  <si>
    <t>Finanszírozási célú műveletek bevétele</t>
  </si>
  <si>
    <t xml:space="preserve">Rövid lejáratú hitelek felvétele </t>
  </si>
  <si>
    <t>Befektetési célú belf., külf. értékpapírok kibocsátása, ért.</t>
  </si>
  <si>
    <t>BEVÉTELEK ÖSSZESEN:</t>
  </si>
  <si>
    <t>Működési célú kiadások</t>
  </si>
  <si>
    <t xml:space="preserve">   - személyi juttatásból céljellegű kiadás</t>
  </si>
  <si>
    <t>Dologi  kiadások</t>
  </si>
  <si>
    <t xml:space="preserve">   - egyéb folyó kiadásokból céljellegű kiadás</t>
  </si>
  <si>
    <t>Működési célú pénzeszközát. államháztartáson kívülre</t>
  </si>
  <si>
    <t>Felhalmozási célú kiadások</t>
  </si>
  <si>
    <t>Felhalmozási célú pénzeszközát. Államháztart. kívülre</t>
  </si>
  <si>
    <t>KÖLTSÉGVETÉSI KIADÁSOK ÖSSZESEN</t>
  </si>
  <si>
    <t>Finanszírozási célú műveletek kiadása</t>
  </si>
  <si>
    <t xml:space="preserve">   Függő, átfutó, kiegyenlítő kiadások</t>
  </si>
  <si>
    <t>Költségvetési szervek támogatása</t>
  </si>
  <si>
    <t xml:space="preserve">KIADÁSOK ÖSSZESEN: </t>
  </si>
  <si>
    <t>Éves létszám előirányzat (álláshely)</t>
  </si>
  <si>
    <t>5. számú melléklet összefoglalója</t>
  </si>
  <si>
    <t>Tartalék megnevezése</t>
  </si>
  <si>
    <t>Sor- szám</t>
  </si>
  <si>
    <t>2011. évre</t>
  </si>
  <si>
    <t>2012. évre</t>
  </si>
  <si>
    <t>2013. évre</t>
  </si>
  <si>
    <t xml:space="preserve">I. Működési célú bevételek és kiadások 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</si>
  <si>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</si>
  <si>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 xml:space="preserve">Önkormányzatok sajátos működési bevételei </t>
  </si>
  <si>
    <t>Önkormányzatok költségvetési támogatása és átengedett központi adó bevétele</t>
  </si>
  <si>
    <t>Működési célú pénzeszközátvétel államháztartáson kívülről</t>
  </si>
  <si>
    <t>Támogatásértékű működési bevétel</t>
  </si>
  <si>
    <t>Támogatásértékű (lebonyolítási) célú működési bevétel</t>
  </si>
  <si>
    <t>Működési célú kölcsönök visszatérülése, igénybevétele</t>
  </si>
  <si>
    <t>Működési célú költségvetési bevételek összesen (1+…+7)</t>
  </si>
  <si>
    <t>Működési célú előző évi pénzmaradvány igénybevétele</t>
  </si>
  <si>
    <t>Működési célú rövid lejáratú hitelek felvétele</t>
  </si>
  <si>
    <t>Működési célú likvid hitelek felvétele</t>
  </si>
  <si>
    <t>Működési célú hosszú lejáratú hitelek felvétele</t>
  </si>
  <si>
    <t>Működési célú forgatási, befektetési célú belföldi értékpapírok kibocsátása, értékesítése</t>
  </si>
  <si>
    <t>Finanszírozási célú műveletek bevétele összesen (9+…+13)</t>
  </si>
  <si>
    <t>Működési célú bevételek összesen   (08+14)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</si>
  <si>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</si>
  <si>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</si>
  <si>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Működési célú pénzeszközátadás államháztartáson kívülre, egyéb támogatás</t>
  </si>
  <si>
    <t>Továbbadási (lebonyolítási) célú működési kiadás</t>
  </si>
  <si>
    <t>Működési célú kölcsönök nyújtása és törlesztése</t>
  </si>
  <si>
    <t>Működési célú költségvetési kiadások összesen (16+…+24)</t>
  </si>
  <si>
    <t>Működési célú rövid lejáratú hitelek törlesztése</t>
  </si>
  <si>
    <t>Működési célú likvid hitelek törlesztése</t>
  </si>
  <si>
    <t>Működési célú hosszú lejáratú hitelek törlesztése</t>
  </si>
  <si>
    <t>Működési célú forgatási, befektetési célú belföldi értékpapírok beváltása, vásárlása</t>
  </si>
  <si>
    <t>Finanszírozási célú műveletek kiadása összesen (26+…+29)</t>
  </si>
  <si>
    <t>Működési célú kiadások összesen   (25+30)</t>
  </si>
  <si>
    <t>II. Felhalmozási célú bevételek és kiadások</t>
  </si>
  <si>
    <t>Önkormányzatok felhalmozási és tőke jellegű bevételei (levonva a felhalmozási célú pénzeszközátvétel államháztartáson kívülről)</t>
  </si>
  <si>
    <t>Önkormányzatok sajátos felhalmozási és tőke bevételei</t>
  </si>
  <si>
    <t>Fejlesztési célú támogatások</t>
  </si>
  <si>
    <t>Felhalmozási célú pénzeszközátvétel államháztartáson kívülről</t>
  </si>
  <si>
    <t>Támogatásértékű felhalmozási bevétel</t>
  </si>
  <si>
    <t>Továbbadási (lebonyolítási) célú felhalmozási bevétel</t>
  </si>
  <si>
    <t>Felhalmozási ÁFA visszatérülése</t>
  </si>
  <si>
    <t>Értékesített tárgyi eszközök és
 immateriális javak ÁFA-ja</t>
  </si>
  <si>
    <t>Felhalmozási célú kölcsönök visszatérülése, igénybevétele</t>
  </si>
  <si>
    <t>Felhalmozási célú költségvetési bevételek összesen (32+…+40)</t>
  </si>
  <si>
    <t>Felhalmozási célú előző évi pénzmaradvány igénybevétele</t>
  </si>
  <si>
    <t>Felhalmozási célú rövid lejáratú hitelek felvétele</t>
  </si>
  <si>
    <t>Felhalmozási célú likvid hitelek felvétele</t>
  </si>
  <si>
    <t>Felhalmozási célú hosszú lejáratú hitelek felvétele</t>
  </si>
  <si>
    <t>Felhalmozási célú forgatási, befektetési célú belföldi értékpapírok kibocsátása, értékesítése</t>
  </si>
  <si>
    <t>Finanszírozási célú műveletek bevétele összesen (42+…+46)</t>
  </si>
  <si>
    <t>Felhalmozási célú bevételek összesen (41+47)</t>
  </si>
  <si>
    <t>Felhalmozási kiadások (ÁFA-val együtt)</t>
  </si>
  <si>
    <t>Felújítási kiadások (ÁFA-val együtt)</t>
  </si>
  <si>
    <t>Értékesített tárgyi eszközök, immateriális javak utáni ÁFA befizetés</t>
  </si>
  <si>
    <t>Továbbadási (lebonyolítási) célú felhalmozási kiadás</t>
  </si>
  <si>
    <t>Felhalmozási célú kölcsönök nyújtása és törlesztése</t>
  </si>
  <si>
    <t>Felhalmozási célú költségvetési kiadások összesen (49+…+55)</t>
  </si>
  <si>
    <t>Felhalmozási célú rövid lejáratú hitelek törlesztése</t>
  </si>
  <si>
    <t>Felhalmozási célú likvid hitelek törlesztése</t>
  </si>
  <si>
    <t>Felhalmozási célú hosszú lejáratú hitelek törlesztése</t>
  </si>
  <si>
    <t>Felhalmozási célú forgatási, befektetési célú belföldi értékpapírok beváltása, vásárlása</t>
  </si>
  <si>
    <t>Finanszírozási célú műveletek kiadása összesen (57+…+60)</t>
  </si>
  <si>
    <t>Felhalmozási célú kiadások összesen (56+61)</t>
  </si>
  <si>
    <t>BEVÉTELEK ÖSSZESEN (15+48)</t>
  </si>
  <si>
    <t>KIADÁSOK ÖSSZESEN (31+62)</t>
  </si>
  <si>
    <t>MŰKÖDÉSI CÉLÚ KÖLTSÉGVETÉSI BEVÉTELEK ÉS KIADÁSOK EGYENLEGE (8-25)</t>
  </si>
  <si>
    <t>FELHALMOZÁSI CÉLÚ KÖLTSÉGVETÉSI BEVÉTELEK ÉS KIADÁSOK EGYENLEGE (41-56)</t>
  </si>
  <si>
    <t>FINANSZÍROZÁSI CÉLÚ PÉNZÜGYI MŰVELETEK EGYENLEGE (14+47)-(30+61)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</si>
  <si>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</si>
  <si>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</si>
  <si>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</si>
  <si>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</si>
  <si>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</si>
  <si>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</si>
  <si>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</si>
  <si>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</si>
  <si>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</si>
  <si>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</si>
  <si>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</si>
  <si>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</si>
  <si>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Pénzkészlet</t>
  </si>
  <si>
    <t>Működési bevételek</t>
  </si>
  <si>
    <t>Támogatások</t>
  </si>
  <si>
    <t>Felhalmozási és tőkejellegű bev.</t>
  </si>
  <si>
    <t>Támogatásértékű bevételek</t>
  </si>
  <si>
    <t>Átvett pénzeszközök</t>
  </si>
  <si>
    <t>Finanszírozási bevételek</t>
  </si>
  <si>
    <t>Előző évi pénzmaradvány</t>
  </si>
  <si>
    <t>Előző évi vállalkozási eredmény</t>
  </si>
  <si>
    <t>Egyéb bevételek</t>
  </si>
  <si>
    <t>Bevételek összesen:</t>
  </si>
  <si>
    <t>Járulékok</t>
  </si>
  <si>
    <t>Dologi jellegű kiadások</t>
  </si>
  <si>
    <t>Felhalm. és tőkejell. kiadások</t>
  </si>
  <si>
    <t>Támogatások, elvonások</t>
  </si>
  <si>
    <t>Támogatásértékű kiadások</t>
  </si>
  <si>
    <t>Hitelek kamatai</t>
  </si>
  <si>
    <t>Finanszírozási kiadások</t>
  </si>
  <si>
    <t>Kiadások összesen:</t>
  </si>
  <si>
    <t>Egyenleg</t>
  </si>
  <si>
    <t>OEP</t>
  </si>
  <si>
    <t>gépjármű és SZJA</t>
  </si>
  <si>
    <t>Ügyelet, Kisebbség</t>
  </si>
  <si>
    <t xml:space="preserve">A rendeletben csak ezt a táblát kell szerepeltetni! </t>
  </si>
  <si>
    <t>5/a. számú melléklet</t>
  </si>
  <si>
    <t>02</t>
  </si>
  <si>
    <t>Német Nemz.Ált.és Alapfokú Műv.Iskola</t>
  </si>
  <si>
    <t>Támogatott szervezet neve</t>
  </si>
  <si>
    <t>Támogatás célja</t>
  </si>
  <si>
    <t>Támogatás összge 
(E Ft)</t>
  </si>
  <si>
    <t>2 fő orvos támogatása tisztitószer vás.</t>
  </si>
  <si>
    <t>Működési támogatás</t>
  </si>
  <si>
    <t>Katolikus egyház</t>
  </si>
  <si>
    <t>Református egyház</t>
  </si>
  <si>
    <t>Kevélyhegyi Dalkör</t>
  </si>
  <si>
    <t>Nemzetiségi klub (Deutschklub)</t>
  </si>
  <si>
    <t>Polgárőrség</t>
  </si>
  <si>
    <t xml:space="preserve">Sportkör </t>
  </si>
  <si>
    <t>Tüzoltó egyesület</t>
  </si>
  <si>
    <t>Fehér Kereszt (1 főx10000x10 hó)</t>
  </si>
  <si>
    <t xml:space="preserve">Tagdíjak </t>
  </si>
  <si>
    <t>Logopédia (Solymári Szakszolgálat - logopédia)</t>
  </si>
  <si>
    <t>Borászok</t>
  </si>
  <si>
    <t xml:space="preserve">Lavina Kerékpáros Sportegyesület </t>
  </si>
  <si>
    <t>28.</t>
  </si>
  <si>
    <t>29.</t>
  </si>
  <si>
    <t>30.</t>
  </si>
  <si>
    <t>31.</t>
  </si>
  <si>
    <t>32.</t>
  </si>
  <si>
    <t>33.</t>
  </si>
  <si>
    <t>15. számú melléklet</t>
  </si>
  <si>
    <t>Német Nemzetiésgi Önkormányzat</t>
  </si>
  <si>
    <t>Éves létszám előirányzat (fő)</t>
  </si>
  <si>
    <t>5/b. számú melléklet</t>
  </si>
  <si>
    <t>03</t>
  </si>
  <si>
    <t>Jövő Jenő Alapítvány</t>
  </si>
  <si>
    <t>Játszótér építésére támogatás</t>
  </si>
  <si>
    <t>Szt.Vid Római Katolikus Plébánia</t>
  </si>
  <si>
    <t>Falugondnok Kft.</t>
  </si>
  <si>
    <t>Alaptőke</t>
  </si>
  <si>
    <t>Felújítás  megnevezése</t>
  </si>
  <si>
    <t>Teljes költség</t>
  </si>
  <si>
    <t>Kivitelezés kezdési és befejezési éve</t>
  </si>
  <si>
    <t>Felhasználás
2010. XII.31-ig</t>
  </si>
  <si>
    <t>Útfelújítás</t>
  </si>
  <si>
    <t>Egyéb gép, berendezés felújítása</t>
  </si>
  <si>
    <t>Tájház felújítás</t>
  </si>
  <si>
    <t>ÖSSZESEN:</t>
  </si>
  <si>
    <t>KIADÁSI JOGCÍMEK</t>
  </si>
  <si>
    <t>Eredeti előirányzat</t>
  </si>
  <si>
    <t>Polgármesteri hivatal igazgatási feladatok</t>
  </si>
  <si>
    <t>1200 felh.2 sorral lejebb</t>
  </si>
  <si>
    <t>Helyi utak fenntartása</t>
  </si>
  <si>
    <t>Egyéb felhalmozási kiadások</t>
  </si>
  <si>
    <t>Települési vízellátás</t>
  </si>
  <si>
    <t>Közvilágítási feladatok</t>
  </si>
  <si>
    <t>Települési hulladékkezelés</t>
  </si>
  <si>
    <t>Rendszeres szociális segély, RÁT</t>
  </si>
  <si>
    <t>Ápolási díj</t>
  </si>
  <si>
    <t>Lakásfenntartási támogatás</t>
  </si>
  <si>
    <t>Eseti segély</t>
  </si>
  <si>
    <t>Civil szervezetek támogatása</t>
  </si>
  <si>
    <t>Rendszeres gyermekvédelmi támogatás</t>
  </si>
  <si>
    <t>Óvodáztatási tám.</t>
  </si>
  <si>
    <t>Rendk.gyermekvéd.tám.</t>
  </si>
  <si>
    <t>Mozgáskorl.közl.tám.</t>
  </si>
  <si>
    <t>Egyéb önkorm.eseti pénzb.ell.</t>
  </si>
  <si>
    <t>Közgyógyigazolvány</t>
  </si>
  <si>
    <t>Intézményfinanszírozás</t>
  </si>
  <si>
    <t>2011. év utáni szükséglet
(6=2 - 4 - 5)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</si>
</sst>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00"/>
    <numFmt numFmtId="167" formatCode="0.0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sz val="8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indexed="4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9"/>
      <name val="Times New Roman CE"/>
      <family val="0"/>
    </font>
    <font>
      <b/>
      <i/>
      <sz val="9"/>
      <name val="Times New Roman CE"/>
      <family val="0"/>
    </font>
    <font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sz val="12"/>
      <color indexed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8"/>
      <name val="Times New Roman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11"/>
      <name val="Times New Roman CE"/>
      <family val="1"/>
    </font>
    <font>
      <sz val="10"/>
      <color indexed="8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darkHorizontal"/>
    </fill>
    <fill>
      <patternFill patternType="lightHorizontal"/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17" borderId="7" applyNumberFormat="0" applyFont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9" fillId="4" borderId="0" applyNumberFormat="0" applyBorder="0" applyAlignment="0" applyProtection="0"/>
    <xf numFmtId="0" fontId="50" fillId="22" borderId="8" applyNumberFormat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  <xf numFmtId="0" fontId="54" fillId="23" borderId="0" applyNumberFormat="0" applyBorder="0" applyAlignment="0" applyProtection="0"/>
    <xf numFmtId="0" fontId="55" fillId="22" borderId="1" applyNumberFormat="0" applyAlignment="0" applyProtection="0"/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7" fillId="0" borderId="11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3" xfId="0" applyFont="1" applyBorder="1" applyAlignment="1">
      <alignment wrapText="1"/>
    </xf>
    <xf numFmtId="0" fontId="13" fillId="0" borderId="23" xfId="0" applyFont="1" applyBorder="1" applyAlignment="1">
      <alignment horizontal="justify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justify"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4" fillId="0" borderId="2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justify"/>
    </xf>
    <xf numFmtId="0" fontId="14" fillId="0" borderId="19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34" xfId="0" applyFont="1" applyBorder="1" applyAlignment="1">
      <alignment horizontal="justify"/>
    </xf>
    <xf numFmtId="0" fontId="13" fillId="0" borderId="35" xfId="0" applyFont="1" applyBorder="1" applyAlignment="1">
      <alignment/>
    </xf>
    <xf numFmtId="0" fontId="13" fillId="0" borderId="31" xfId="0" applyFont="1" applyBorder="1" applyAlignment="1">
      <alignment horizontal="justify"/>
    </xf>
    <xf numFmtId="0" fontId="13" fillId="0" borderId="15" xfId="0" applyFont="1" applyBorder="1" applyAlignment="1">
      <alignment/>
    </xf>
    <xf numFmtId="0" fontId="13" fillId="0" borderId="36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4" fillId="0" borderId="0" xfId="56" applyNumberFormat="1" applyFont="1" applyFill="1" applyBorder="1" applyAlignment="1" applyProtection="1">
      <alignment horizontal="centerContinuous" vertical="center"/>
      <protection/>
    </xf>
    <xf numFmtId="0" fontId="10" fillId="0" borderId="0" xfId="56" applyFill="1">
      <alignment/>
      <protection/>
    </xf>
    <xf numFmtId="164" fontId="4" fillId="0" borderId="37" xfId="56" applyNumberFormat="1" applyFont="1" applyFill="1" applyBorder="1" applyAlignment="1" applyProtection="1">
      <alignment horizontal="centerContinuous" vertical="center"/>
      <protection/>
    </xf>
    <xf numFmtId="0" fontId="3" fillId="0" borderId="28" xfId="56" applyFont="1" applyFill="1" applyBorder="1" applyAlignment="1" applyProtection="1">
      <alignment horizontal="center" vertical="center" wrapText="1"/>
      <protection/>
    </xf>
    <xf numFmtId="0" fontId="3" fillId="0" borderId="19" xfId="56" applyFont="1" applyFill="1" applyBorder="1" applyAlignment="1" applyProtection="1">
      <alignment horizontal="center" vertical="center" wrapText="1"/>
      <protection/>
    </xf>
    <xf numFmtId="0" fontId="3" fillId="0" borderId="29" xfId="56" applyFont="1" applyFill="1" applyBorder="1" applyAlignment="1" applyProtection="1">
      <alignment horizontal="center" vertical="center" wrapText="1"/>
      <protection/>
    </xf>
    <xf numFmtId="0" fontId="7" fillId="0" borderId="28" xfId="56" applyFont="1" applyFill="1" applyBorder="1" applyAlignment="1" applyProtection="1">
      <alignment horizontal="center" vertical="center" wrapText="1"/>
      <protection/>
    </xf>
    <xf numFmtId="0" fontId="7" fillId="0" borderId="19" xfId="56" applyFont="1" applyFill="1" applyBorder="1" applyAlignment="1" applyProtection="1">
      <alignment horizontal="center" vertical="center" wrapText="1"/>
      <protection/>
    </xf>
    <xf numFmtId="0" fontId="7" fillId="0" borderId="29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>
      <alignment/>
      <protection/>
    </xf>
    <xf numFmtId="0" fontId="7" fillId="0" borderId="18" xfId="56" applyFont="1" applyFill="1" applyBorder="1" applyAlignment="1" applyProtection="1">
      <alignment horizontal="left" vertical="center" wrapText="1" indent="1"/>
      <protection/>
    </xf>
    <xf numFmtId="0" fontId="7" fillId="0" borderId="38" xfId="56" applyFont="1" applyFill="1" applyBorder="1" applyAlignment="1" applyProtection="1">
      <alignment horizontal="left" vertical="center" wrapText="1" indent="1"/>
      <protection/>
    </xf>
    <xf numFmtId="164" fontId="7" fillId="0" borderId="38" xfId="56" applyNumberFormat="1" applyFont="1" applyFill="1" applyBorder="1" applyAlignment="1" applyProtection="1">
      <alignment horizontal="right" vertical="center" wrapText="1"/>
      <protection/>
    </xf>
    <xf numFmtId="164" fontId="7" fillId="0" borderId="39" xfId="56" applyNumberFormat="1" applyFont="1" applyFill="1" applyBorder="1" applyAlignment="1" applyProtection="1">
      <alignment horizontal="right" vertical="center" wrapText="1"/>
      <protection/>
    </xf>
    <xf numFmtId="0" fontId="0" fillId="0" borderId="0" xfId="56" applyFont="1" applyFill="1">
      <alignment/>
      <protection/>
    </xf>
    <xf numFmtId="0" fontId="7" fillId="0" borderId="28" xfId="56" applyFont="1" applyFill="1" applyBorder="1" applyAlignment="1" applyProtection="1">
      <alignment horizontal="left" vertical="center" wrapText="1" indent="1"/>
      <protection/>
    </xf>
    <xf numFmtId="0" fontId="7" fillId="0" borderId="19" xfId="56" applyFont="1" applyFill="1" applyBorder="1" applyAlignment="1" applyProtection="1">
      <alignment horizontal="left" vertical="center" wrapText="1" indent="1"/>
      <protection/>
    </xf>
    <xf numFmtId="164" fontId="7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7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7" fillId="0" borderId="19" xfId="56" applyNumberFormat="1" applyFont="1" applyFill="1" applyBorder="1" applyAlignment="1" applyProtection="1">
      <alignment horizontal="right" vertical="center" wrapText="1"/>
      <protection/>
    </xf>
    <xf numFmtId="49" fontId="6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38" xfId="56" applyFont="1" applyFill="1" applyBorder="1" applyAlignment="1" applyProtection="1">
      <alignment horizontal="left" vertical="center" wrapText="1" indent="1"/>
      <protection/>
    </xf>
    <xf numFmtId="164" fontId="6" fillId="0" borderId="38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40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23" xfId="56" applyFont="1" applyFill="1" applyBorder="1" applyAlignment="1" applyProtection="1">
      <alignment horizontal="left" vertical="center" wrapText="1" indent="1"/>
      <protection/>
    </xf>
    <xf numFmtId="164" fontId="6" fillId="0" borderId="23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24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41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42" xfId="56" applyFont="1" applyFill="1" applyBorder="1" applyAlignment="1" applyProtection="1">
      <alignment horizontal="left" vertical="center" wrapText="1" indent="1"/>
      <protection/>
    </xf>
    <xf numFmtId="164" fontId="6" fillId="0" borderId="42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43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5" xfId="56" applyFont="1" applyFill="1" applyBorder="1" applyAlignment="1" applyProtection="1">
      <alignment horizontal="left" vertical="center" wrapText="1" indent="1"/>
      <protection/>
    </xf>
    <xf numFmtId="164" fontId="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17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30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31" xfId="56" applyFont="1" applyFill="1" applyBorder="1" applyAlignment="1" applyProtection="1">
      <alignment horizontal="left" vertical="center" wrapText="1" indent="1"/>
      <protection/>
    </xf>
    <xf numFmtId="164" fontId="6" fillId="0" borderId="31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32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25" xfId="56" applyNumberFormat="1" applyFont="1" applyFill="1" applyBorder="1" applyAlignment="1" applyProtection="1">
      <alignment horizontal="left" vertical="center" wrapText="1" indent="1"/>
      <protection/>
    </xf>
    <xf numFmtId="164" fontId="6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27" xfId="56" applyNumberFormat="1" applyFont="1" applyFill="1" applyBorder="1" applyAlignment="1" applyProtection="1">
      <alignment horizontal="right" vertical="center" wrapText="1"/>
      <protection locked="0"/>
    </xf>
    <xf numFmtId="0" fontId="20" fillId="0" borderId="23" xfId="56" applyFont="1" applyFill="1" applyBorder="1" applyAlignment="1" applyProtection="1">
      <alignment horizontal="left" vertical="center" wrapText="1" indent="1"/>
      <protection/>
    </xf>
    <xf numFmtId="164" fontId="20" fillId="0" borderId="23" xfId="56" applyNumberFormat="1" applyFont="1" applyFill="1" applyBorder="1" applyAlignment="1" applyProtection="1">
      <alignment horizontal="right" vertical="center" wrapText="1"/>
      <protection/>
    </xf>
    <xf numFmtId="164" fontId="20" fillId="0" borderId="24" xfId="56" applyNumberFormat="1" applyFont="1" applyFill="1" applyBorder="1" applyAlignment="1" applyProtection="1">
      <alignment horizontal="right" vertical="center" wrapText="1"/>
      <protection/>
    </xf>
    <xf numFmtId="0" fontId="6" fillId="0" borderId="23" xfId="56" applyFont="1" applyFill="1" applyBorder="1" applyAlignment="1" applyProtection="1">
      <alignment horizontal="left" vertical="center" wrapText="1" indent="2"/>
      <protection/>
    </xf>
    <xf numFmtId="164" fontId="6" fillId="0" borderId="23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24" xfId="56" applyNumberFormat="1" applyFont="1" applyFill="1" applyBorder="1" applyAlignment="1" applyProtection="1">
      <alignment horizontal="right" vertical="center" wrapText="1"/>
      <protection locked="0"/>
    </xf>
    <xf numFmtId="0" fontId="6" fillId="0" borderId="26" xfId="56" applyFont="1" applyFill="1" applyBorder="1" applyAlignment="1" applyProtection="1">
      <alignment horizontal="left" vertical="center" wrapText="1" indent="2"/>
      <protection/>
    </xf>
    <xf numFmtId="164" fontId="6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27" xfId="56" applyNumberFormat="1" applyFont="1" applyFill="1" applyBorder="1" applyAlignment="1" applyProtection="1">
      <alignment horizontal="right" vertical="center" wrapText="1"/>
      <protection locked="0"/>
    </xf>
    <xf numFmtId="164" fontId="7" fillId="0" borderId="44" xfId="56" applyNumberFormat="1" applyFont="1" applyFill="1" applyBorder="1" applyAlignment="1" applyProtection="1">
      <alignment horizontal="right" vertical="center" wrapText="1"/>
      <protection/>
    </xf>
    <xf numFmtId="0" fontId="6" fillId="0" borderId="0" xfId="56" applyFont="1" applyFill="1" applyAlignment="1" applyProtection="1">
      <alignment horizontal="left" indent="1"/>
      <protection/>
    </xf>
    <xf numFmtId="0" fontId="20" fillId="0" borderId="31" xfId="56" applyFont="1" applyFill="1" applyBorder="1" applyAlignment="1" applyProtection="1">
      <alignment horizontal="left" vertical="center" wrapText="1" indent="1"/>
      <protection/>
    </xf>
    <xf numFmtId="164" fontId="20" fillId="0" borderId="31" xfId="56" applyNumberFormat="1" applyFont="1" applyFill="1" applyBorder="1" applyAlignment="1" applyProtection="1">
      <alignment horizontal="right" vertical="center" wrapText="1"/>
      <protection/>
    </xf>
    <xf numFmtId="164" fontId="20" fillId="0" borderId="23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24" xfId="56" applyNumberFormat="1" applyFont="1" applyFill="1" applyBorder="1" applyAlignment="1" applyProtection="1">
      <alignment horizontal="right" vertical="center" wrapText="1"/>
      <protection locked="0"/>
    </xf>
    <xf numFmtId="0" fontId="20" fillId="0" borderId="42" xfId="56" applyFont="1" applyFill="1" applyBorder="1" applyAlignment="1" applyProtection="1">
      <alignment horizontal="left" vertical="center" wrapText="1" indent="1"/>
      <protection/>
    </xf>
    <xf numFmtId="164" fontId="20" fillId="0" borderId="42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43" xfId="56" applyNumberFormat="1" applyFont="1" applyFill="1" applyBorder="1" applyAlignment="1" applyProtection="1">
      <alignment horizontal="right" vertical="center" wrapText="1"/>
      <protection locked="0"/>
    </xf>
    <xf numFmtId="164" fontId="7" fillId="0" borderId="19" xfId="56" applyNumberFormat="1" applyFont="1" applyFill="1" applyBorder="1" applyAlignment="1" applyProtection="1">
      <alignment horizontal="right" vertical="center" wrapText="1"/>
      <protection/>
    </xf>
    <xf numFmtId="164" fontId="7" fillId="0" borderId="44" xfId="56" applyNumberFormat="1" applyFont="1" applyFill="1" applyBorder="1" applyAlignment="1" applyProtection="1">
      <alignment horizontal="right" vertical="center" wrapText="1"/>
      <protection/>
    </xf>
    <xf numFmtId="164" fontId="7" fillId="0" borderId="39" xfId="56" applyNumberFormat="1" applyFont="1" applyFill="1" applyBorder="1" applyAlignment="1" applyProtection="1">
      <alignment horizontal="right" vertical="center" wrapText="1"/>
      <protection/>
    </xf>
    <xf numFmtId="0" fontId="21" fillId="0" borderId="0" xfId="56" applyFont="1" applyFill="1">
      <alignment/>
      <protection/>
    </xf>
    <xf numFmtId="49" fontId="6" fillId="0" borderId="10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1" xfId="56" applyFont="1" applyFill="1" applyBorder="1" applyAlignment="1" applyProtection="1">
      <alignment horizontal="left" vertical="center" wrapText="1" indent="1"/>
      <protection/>
    </xf>
    <xf numFmtId="164" fontId="6" fillId="0" borderId="11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21" xfId="56" applyNumberFormat="1" applyFont="1" applyFill="1" applyBorder="1" applyAlignment="1" applyProtection="1">
      <alignment horizontal="right" vertical="center" wrapText="1"/>
      <protection locked="0"/>
    </xf>
    <xf numFmtId="0" fontId="22" fillId="0" borderId="19" xfId="56" applyFont="1" applyFill="1" applyBorder="1" applyAlignment="1" applyProtection="1">
      <alignment horizontal="left" vertical="center" wrapText="1" indent="1"/>
      <protection/>
    </xf>
    <xf numFmtId="164" fontId="22" fillId="0" borderId="19" xfId="56" applyNumberFormat="1" applyFont="1" applyFill="1" applyBorder="1" applyAlignment="1" applyProtection="1">
      <alignment horizontal="right" vertical="center" wrapText="1"/>
      <protection/>
    </xf>
    <xf numFmtId="164" fontId="22" fillId="0" borderId="39" xfId="56" applyNumberFormat="1" applyFont="1" applyFill="1" applyBorder="1" applyAlignment="1" applyProtection="1">
      <alignment horizontal="right" vertical="center" wrapText="1"/>
      <protection/>
    </xf>
    <xf numFmtId="49" fontId="7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7" fillId="0" borderId="19" xfId="56" applyFont="1" applyFill="1" applyBorder="1" applyAlignment="1" applyProtection="1">
      <alignment horizontal="left" vertical="center" wrapText="1" indent="1"/>
      <protection/>
    </xf>
    <xf numFmtId="164" fontId="7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7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20" fillId="0" borderId="19" xfId="56" applyNumberFormat="1" applyFont="1" applyFill="1" applyBorder="1" applyAlignment="1" applyProtection="1">
      <alignment horizontal="right" vertical="center" wrapText="1"/>
      <protection/>
    </xf>
    <xf numFmtId="164" fontId="20" fillId="0" borderId="39" xfId="56" applyNumberFormat="1" applyFont="1" applyFill="1" applyBorder="1" applyAlignment="1" applyProtection="1">
      <alignment horizontal="right" vertical="center" wrapText="1"/>
      <protection/>
    </xf>
    <xf numFmtId="0" fontId="6" fillId="0" borderId="31" xfId="56" applyFont="1" applyFill="1" applyBorder="1" applyAlignment="1" applyProtection="1">
      <alignment horizontal="left" vertical="center" wrapText="1" indent="2"/>
      <protection/>
    </xf>
    <xf numFmtId="164" fontId="6" fillId="0" borderId="42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43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33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34" xfId="56" applyFont="1" applyFill="1" applyBorder="1" applyAlignment="1" applyProtection="1">
      <alignment horizontal="left" vertical="center" wrapText="1" indent="2"/>
      <protection/>
    </xf>
    <xf numFmtId="164" fontId="6" fillId="0" borderId="35" xfId="56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56" applyFont="1" applyFill="1" applyBorder="1" applyAlignment="1" applyProtection="1">
      <alignment horizontal="left" vertical="center" wrapText="1" indent="1"/>
      <protection/>
    </xf>
    <xf numFmtId="0" fontId="0" fillId="0" borderId="45" xfId="56" applyFont="1" applyFill="1" applyBorder="1">
      <alignment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164" fontId="4" fillId="0" borderId="0" xfId="56" applyNumberFormat="1" applyFont="1" applyFill="1" applyBorder="1" applyAlignment="1" applyProtection="1">
      <alignment vertical="center" wrapText="1"/>
      <protection/>
    </xf>
    <xf numFmtId="0" fontId="7" fillId="0" borderId="38" xfId="56" applyFont="1" applyFill="1" applyBorder="1" applyAlignment="1" applyProtection="1">
      <alignment vertical="center" wrapText="1"/>
      <protection/>
    </xf>
    <xf numFmtId="164" fontId="7" fillId="0" borderId="38" xfId="56" applyNumberFormat="1" applyFont="1" applyFill="1" applyBorder="1" applyAlignment="1" applyProtection="1">
      <alignment vertical="center" wrapText="1"/>
      <protection/>
    </xf>
    <xf numFmtId="164" fontId="7" fillId="0" borderId="40" xfId="56" applyNumberFormat="1" applyFont="1" applyFill="1" applyBorder="1" applyAlignment="1" applyProtection="1">
      <alignment vertical="center" wrapText="1"/>
      <protection/>
    </xf>
    <xf numFmtId="164" fontId="6" fillId="0" borderId="11" xfId="56" applyNumberFormat="1" applyFont="1" applyFill="1" applyBorder="1" applyAlignment="1" applyProtection="1">
      <alignment vertical="center" wrapText="1"/>
      <protection locked="0"/>
    </xf>
    <xf numFmtId="164" fontId="6" fillId="0" borderId="21" xfId="56" applyNumberFormat="1" applyFont="1" applyFill="1" applyBorder="1" applyAlignment="1" applyProtection="1">
      <alignment vertical="center" wrapText="1"/>
      <protection locked="0"/>
    </xf>
    <xf numFmtId="164" fontId="6" fillId="0" borderId="23" xfId="56" applyNumberFormat="1" applyFont="1" applyFill="1" applyBorder="1" applyAlignment="1" applyProtection="1">
      <alignment vertical="center" wrapText="1"/>
      <protection locked="0"/>
    </xf>
    <xf numFmtId="164" fontId="6" fillId="0" borderId="24" xfId="56" applyNumberFormat="1" applyFont="1" applyFill="1" applyBorder="1" applyAlignment="1" applyProtection="1">
      <alignment vertical="center" wrapText="1"/>
      <protection locked="0"/>
    </xf>
    <xf numFmtId="164" fontId="6" fillId="0" borderId="26" xfId="56" applyNumberFormat="1" applyFont="1" applyFill="1" applyBorder="1" applyAlignment="1" applyProtection="1">
      <alignment vertical="center" wrapText="1"/>
      <protection locked="0"/>
    </xf>
    <xf numFmtId="164" fontId="6" fillId="0" borderId="27" xfId="56" applyNumberFormat="1" applyFont="1" applyFill="1" applyBorder="1" applyAlignment="1" applyProtection="1">
      <alignment vertical="center" wrapText="1"/>
      <protection locked="0"/>
    </xf>
    <xf numFmtId="0" fontId="6" fillId="0" borderId="46" xfId="56" applyFont="1" applyFill="1" applyBorder="1" applyAlignment="1" applyProtection="1">
      <alignment horizontal="left" vertical="center" wrapText="1" indent="1"/>
      <protection/>
    </xf>
    <xf numFmtId="0" fontId="6" fillId="0" borderId="0" xfId="56" applyFont="1" applyFill="1" applyBorder="1" applyAlignment="1" applyProtection="1">
      <alignment horizontal="left" vertical="center" wrapText="1" indent="1"/>
      <protection/>
    </xf>
    <xf numFmtId="0" fontId="6" fillId="0" borderId="23" xfId="56" applyFont="1" applyFill="1" applyBorder="1" applyAlignment="1" applyProtection="1">
      <alignment horizontal="left" indent="1"/>
      <protection/>
    </xf>
    <xf numFmtId="0" fontId="6" fillId="0" borderId="26" xfId="56" applyFont="1" applyFill="1" applyBorder="1" applyAlignment="1" applyProtection="1">
      <alignment horizontal="left" vertical="center" wrapText="1" indent="1"/>
      <protection/>
    </xf>
    <xf numFmtId="0" fontId="7" fillId="0" borderId="19" xfId="56" applyFont="1" applyFill="1" applyBorder="1" applyAlignment="1" applyProtection="1">
      <alignment vertical="center" wrapText="1"/>
      <protection/>
    </xf>
    <xf numFmtId="164" fontId="7" fillId="0" borderId="19" xfId="56" applyNumberFormat="1" applyFont="1" applyFill="1" applyBorder="1" applyAlignment="1" applyProtection="1">
      <alignment vertical="center" wrapText="1"/>
      <protection/>
    </xf>
    <xf numFmtId="164" fontId="7" fillId="0" borderId="29" xfId="56" applyNumberFormat="1" applyFont="1" applyFill="1" applyBorder="1" applyAlignment="1" applyProtection="1">
      <alignment vertical="center" wrapText="1"/>
      <protection/>
    </xf>
    <xf numFmtId="164" fontId="6" fillId="0" borderId="31" xfId="56" applyNumberFormat="1" applyFont="1" applyFill="1" applyBorder="1" applyAlignment="1" applyProtection="1">
      <alignment vertical="center" wrapText="1"/>
      <protection locked="0"/>
    </xf>
    <xf numFmtId="164" fontId="6" fillId="0" borderId="32" xfId="56" applyNumberFormat="1" applyFont="1" applyFill="1" applyBorder="1" applyAlignment="1" applyProtection="1">
      <alignment vertical="center" wrapText="1"/>
      <protection locked="0"/>
    </xf>
    <xf numFmtId="164" fontId="7" fillId="0" borderId="19" xfId="56" applyNumberFormat="1" applyFont="1" applyFill="1" applyBorder="1" applyAlignment="1" applyProtection="1">
      <alignment vertical="center" wrapText="1"/>
      <protection locked="0"/>
    </xf>
    <xf numFmtId="164" fontId="7" fillId="0" borderId="29" xfId="56" applyNumberFormat="1" applyFont="1" applyFill="1" applyBorder="1" applyAlignment="1" applyProtection="1">
      <alignment vertical="center" wrapText="1"/>
      <protection locked="0"/>
    </xf>
    <xf numFmtId="0" fontId="22" fillId="0" borderId="19" xfId="56" applyFont="1" applyFill="1" applyBorder="1" applyAlignment="1" applyProtection="1">
      <alignment horizontal="left" vertical="center" wrapText="1" indent="1"/>
      <protection/>
    </xf>
    <xf numFmtId="164" fontId="6" fillId="0" borderId="42" xfId="56" applyNumberFormat="1" applyFont="1" applyFill="1" applyBorder="1" applyAlignment="1" applyProtection="1">
      <alignment vertical="center" wrapText="1"/>
      <protection locked="0"/>
    </xf>
    <xf numFmtId="164" fontId="6" fillId="0" borderId="43" xfId="56" applyNumberFormat="1" applyFont="1" applyFill="1" applyBorder="1" applyAlignment="1" applyProtection="1">
      <alignment vertical="center" wrapText="1"/>
      <protection locked="0"/>
    </xf>
    <xf numFmtId="0" fontId="6" fillId="0" borderId="34" xfId="56" applyFont="1" applyFill="1" applyBorder="1" applyAlignment="1" applyProtection="1">
      <alignment horizontal="left" vertical="center" wrapText="1" indent="1"/>
      <protection/>
    </xf>
    <xf numFmtId="164" fontId="6" fillId="24" borderId="35" xfId="56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56" applyFont="1" applyFill="1" applyBorder="1" applyAlignment="1" applyProtection="1">
      <alignment vertical="center" wrapText="1"/>
      <protection/>
    </xf>
    <xf numFmtId="0" fontId="4" fillId="0" borderId="0" xfId="56" applyFont="1" applyFill="1">
      <alignment/>
      <protection/>
    </xf>
    <xf numFmtId="0" fontId="10" fillId="0" borderId="45" xfId="56" applyFill="1" applyBorder="1">
      <alignment/>
      <protection/>
    </xf>
    <xf numFmtId="0" fontId="23" fillId="0" borderId="0" xfId="56" applyFont="1" applyFill="1">
      <alignment/>
      <protection/>
    </xf>
    <xf numFmtId="3" fontId="7" fillId="0" borderId="19" xfId="56" applyNumberFormat="1" applyFont="1" applyFill="1" applyBorder="1" applyAlignment="1" applyProtection="1">
      <alignment horizontal="right" vertical="center" wrapText="1"/>
      <protection/>
    </xf>
    <xf numFmtId="3" fontId="7" fillId="0" borderId="29" xfId="56" applyNumberFormat="1" applyFont="1" applyFill="1" applyBorder="1" applyAlignment="1" applyProtection="1">
      <alignment horizontal="right" vertical="center" wrapText="1"/>
      <protection/>
    </xf>
    <xf numFmtId="3" fontId="6" fillId="0" borderId="31" xfId="56" applyNumberFormat="1" applyFont="1" applyFill="1" applyBorder="1" applyAlignment="1" applyProtection="1">
      <alignment horizontal="right" vertical="center" wrapText="1"/>
      <protection/>
    </xf>
    <xf numFmtId="3" fontId="6" fillId="0" borderId="32" xfId="56" applyNumberFormat="1" applyFont="1" applyFill="1" applyBorder="1" applyAlignment="1" applyProtection="1">
      <alignment horizontal="right" vertical="center" wrapText="1"/>
      <protection/>
    </xf>
    <xf numFmtId="3" fontId="6" fillId="0" borderId="34" xfId="56" applyNumberFormat="1" applyFont="1" applyFill="1" applyBorder="1" applyAlignment="1" applyProtection="1">
      <alignment horizontal="right" vertical="center" wrapText="1"/>
      <protection/>
    </xf>
    <xf numFmtId="3" fontId="6" fillId="0" borderId="35" xfId="56" applyNumberFormat="1" applyFont="1" applyFill="1" applyBorder="1" applyAlignment="1" applyProtection="1">
      <alignment horizontal="right" vertical="center" wrapText="1"/>
      <protection/>
    </xf>
    <xf numFmtId="164" fontId="4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3" fillId="0" borderId="28" xfId="0" applyNumberFormat="1" applyFont="1" applyFill="1" applyBorder="1" applyAlignment="1">
      <alignment horizontal="centerContinuous" vertical="center" wrapText="1"/>
    </xf>
    <xf numFmtId="164" fontId="3" fillId="0" borderId="19" xfId="0" applyNumberFormat="1" applyFont="1" applyFill="1" applyBorder="1" applyAlignment="1">
      <alignment horizontal="centerContinuous" vertical="center" wrapText="1"/>
    </xf>
    <xf numFmtId="164" fontId="3" fillId="0" borderId="29" xfId="0" applyNumberFormat="1" applyFont="1" applyFill="1" applyBorder="1" applyAlignment="1">
      <alignment horizontal="centerContinuous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44" xfId="0" applyNumberFormat="1" applyFont="1" applyFill="1" applyBorder="1" applyAlignment="1">
      <alignment horizontal="center" vertical="center" wrapText="1"/>
    </xf>
    <xf numFmtId="164" fontId="24" fillId="0" borderId="45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164" fontId="7" fillId="0" borderId="39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0" fillId="0" borderId="47" xfId="0" applyNumberFormat="1" applyFill="1" applyBorder="1" applyAlignment="1">
      <alignment horizontal="left" vertical="center" wrapText="1" indent="1"/>
    </xf>
    <xf numFmtId="164" fontId="6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1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31" xfId="0" applyNumberFormat="1" applyFont="1" applyFill="1" applyBorder="1" applyAlignment="1" applyProtection="1">
      <alignment vertical="center" wrapText="1"/>
      <protection locked="0"/>
    </xf>
    <xf numFmtId="164" fontId="6" fillId="0" borderId="32" xfId="0" applyNumberFormat="1" applyFont="1" applyFill="1" applyBorder="1" applyAlignment="1" applyProtection="1">
      <alignment vertical="center" wrapText="1"/>
      <protection locked="0"/>
    </xf>
    <xf numFmtId="164" fontId="0" fillId="0" borderId="48" xfId="0" applyNumberFormat="1" applyFill="1" applyBorder="1" applyAlignment="1">
      <alignment horizontal="left" vertical="center" wrapText="1" indent="1"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42" xfId="0" applyNumberFormat="1" applyFont="1" applyFill="1" applyBorder="1" applyAlignment="1" applyProtection="1">
      <alignment vertical="center" wrapText="1"/>
      <protection locked="0"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6" fillId="0" borderId="24" xfId="0" applyNumberFormat="1" applyFont="1" applyFill="1" applyBorder="1" applyAlignment="1" applyProtection="1">
      <alignment vertical="center" wrapText="1"/>
      <protection locked="0"/>
    </xf>
    <xf numFmtId="164" fontId="6" fillId="0" borderId="49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48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6" xfId="0" applyNumberFormat="1" applyFont="1" applyFill="1" applyBorder="1" applyAlignment="1" applyProtection="1">
      <alignment vertical="center" wrapText="1"/>
      <protection locked="0"/>
    </xf>
    <xf numFmtId="164" fontId="6" fillId="0" borderId="49" xfId="0" applyNumberFormat="1" applyFont="1" applyFill="1" applyBorder="1" applyAlignment="1" applyProtection="1">
      <alignment vertical="center" wrapText="1"/>
      <protection locked="0"/>
    </xf>
    <xf numFmtId="164" fontId="6" fillId="0" borderId="23" xfId="56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7" xfId="0" applyNumberFormat="1" applyFont="1" applyFill="1" applyBorder="1" applyAlignment="1" applyProtection="1">
      <alignment vertical="center" wrapText="1"/>
      <protection locked="0"/>
    </xf>
    <xf numFmtId="164" fontId="24" fillId="0" borderId="39" xfId="0" applyNumberFormat="1" applyFont="1" applyFill="1" applyBorder="1" applyAlignment="1">
      <alignment horizontal="left" vertical="center" wrapText="1" indent="1"/>
    </xf>
    <xf numFmtId="164" fontId="7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9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164" fontId="24" fillId="0" borderId="50" xfId="0" applyNumberFormat="1" applyFont="1" applyFill="1" applyBorder="1" applyAlignment="1">
      <alignment horizontal="left" vertical="center" wrapText="1" indent="1"/>
    </xf>
    <xf numFmtId="164" fontId="7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43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48" xfId="0" applyNumberFormat="1" applyFont="1" applyFill="1" applyBorder="1" applyAlignment="1">
      <alignment horizontal="left" vertical="center" wrapText="1" indent="1"/>
    </xf>
    <xf numFmtId="164" fontId="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8" xfId="0" applyNumberFormat="1" applyFont="1" applyFill="1" applyBorder="1" applyAlignment="1">
      <alignment horizontal="left" vertical="center" wrapText="1" indent="1"/>
    </xf>
    <xf numFmtId="164" fontId="6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0" xfId="0" applyNumberFormat="1" applyFont="1" applyFill="1" applyBorder="1" applyAlignment="1">
      <alignment horizontal="left" vertical="center" wrapText="1" indent="1"/>
    </xf>
    <xf numFmtId="164" fontId="6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1" xfId="0" applyNumberFormat="1" applyFill="1" applyBorder="1" applyAlignment="1">
      <alignment horizontal="left" vertical="center" wrapText="1" indent="1"/>
    </xf>
    <xf numFmtId="164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2" xfId="0" applyNumberFormat="1" applyFill="1" applyBorder="1" applyAlignment="1">
      <alignment horizontal="left" vertical="center" wrapText="1" indent="1"/>
    </xf>
    <xf numFmtId="164" fontId="6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6" fillId="24" borderId="34" xfId="0" applyNumberFormat="1" applyFont="1" applyFill="1" applyBorder="1" applyAlignment="1" applyProtection="1">
      <alignment horizontal="right" vertical="center" wrapText="1"/>
      <protection locked="0"/>
    </xf>
    <xf numFmtId="164" fontId="6" fillId="24" borderId="35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8" xfId="0" applyNumberFormat="1" applyFont="1" applyFill="1" applyBorder="1" applyAlignment="1">
      <alignment horizontal="left" vertical="center" wrapText="1" indent="1"/>
    </xf>
    <xf numFmtId="164" fontId="7" fillId="0" borderId="14" xfId="0" applyNumberFormat="1" applyFont="1" applyFill="1" applyBorder="1" applyAlignment="1">
      <alignment horizontal="left" vertical="center" wrapText="1" indent="1"/>
    </xf>
    <xf numFmtId="164" fontId="7" fillId="0" borderId="15" xfId="0" applyNumberFormat="1" applyFont="1" applyFill="1" applyBorder="1" applyAlignment="1" applyProtection="1">
      <alignment horizontal="right" vertical="center" wrapText="1"/>
      <protection/>
    </xf>
    <xf numFmtId="164" fontId="7" fillId="0" borderId="14" xfId="0" applyNumberFormat="1" applyFont="1" applyFill="1" applyBorder="1" applyAlignment="1">
      <alignment horizontal="right" vertical="center" wrapText="1" indent="1"/>
    </xf>
    <xf numFmtId="164" fontId="7" fillId="0" borderId="16" xfId="0" applyNumberFormat="1" applyFont="1" applyFill="1" applyBorder="1" applyAlignment="1" applyProtection="1">
      <alignment horizontal="right" vertical="center" wrapText="1"/>
      <protection/>
    </xf>
    <xf numFmtId="164" fontId="0" fillId="0" borderId="45" xfId="0" applyNumberFormat="1" applyFill="1" applyBorder="1" applyAlignment="1">
      <alignment vertical="center" wrapText="1"/>
    </xf>
    <xf numFmtId="164" fontId="21" fillId="0" borderId="0" xfId="0" applyNumberFormat="1" applyFont="1" applyFill="1" applyAlignment="1">
      <alignment vertical="center" wrapText="1"/>
    </xf>
    <xf numFmtId="164" fontId="24" fillId="0" borderId="47" xfId="0" applyNumberFormat="1" applyFont="1" applyFill="1" applyBorder="1" applyAlignment="1">
      <alignment horizontal="left" vertical="center" wrapText="1" indent="1"/>
    </xf>
    <xf numFmtId="164" fontId="6" fillId="0" borderId="19" xfId="0" applyNumberFormat="1" applyFont="1" applyFill="1" applyBorder="1" applyAlignment="1" applyProtection="1">
      <alignment vertical="center" wrapText="1"/>
      <protection/>
    </xf>
    <xf numFmtId="164" fontId="6" fillId="0" borderId="29" xfId="0" applyNumberFormat="1" applyFont="1" applyFill="1" applyBorder="1" applyAlignment="1" applyProtection="1">
      <alignment vertical="center" wrapText="1"/>
      <protection/>
    </xf>
    <xf numFmtId="164" fontId="7" fillId="0" borderId="19" xfId="0" applyNumberFormat="1" applyFont="1" applyFill="1" applyBorder="1" applyAlignment="1">
      <alignment vertical="center" wrapText="1"/>
    </xf>
    <xf numFmtId="164" fontId="7" fillId="0" borderId="29" xfId="0" applyNumberFormat="1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>
      <alignment horizontal="right" indent="1"/>
    </xf>
    <xf numFmtId="3" fontId="3" fillId="0" borderId="0" xfId="0" applyNumberFormat="1" applyFont="1" applyFill="1" applyAlignment="1">
      <alignment horizontal="right" indent="1"/>
    </xf>
    <xf numFmtId="0" fontId="0" fillId="0" borderId="0" xfId="0" applyFill="1" applyAlignment="1">
      <alignment/>
    </xf>
    <xf numFmtId="164" fontId="10" fillId="0" borderId="0" xfId="0" applyNumberFormat="1" applyFont="1" applyFill="1" applyAlignment="1">
      <alignment horizontal="left" vertical="center" wrapText="1"/>
    </xf>
    <xf numFmtId="164" fontId="10" fillId="0" borderId="0" xfId="0" applyNumberFormat="1" applyFont="1" applyFill="1" applyAlignment="1">
      <alignment vertical="center" wrapText="1"/>
    </xf>
    <xf numFmtId="3" fontId="27" fillId="0" borderId="0" xfId="0" applyNumberFormat="1" applyFont="1" applyFill="1" applyAlignment="1">
      <alignment horizontal="right"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3" fontId="3" fillId="0" borderId="21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34" xfId="0" applyFont="1" applyFill="1" applyBorder="1" applyAlignment="1" applyProtection="1">
      <alignment horizontal="center" vertical="center"/>
      <protection/>
    </xf>
    <xf numFmtId="3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Continuous" vertical="center" wrapText="1"/>
    </xf>
    <xf numFmtId="0" fontId="3" fillId="0" borderId="46" xfId="0" applyFont="1" applyFill="1" applyBorder="1" applyAlignment="1">
      <alignment horizontal="centerContinuous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3" fontId="3" fillId="0" borderId="59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 indent="1"/>
    </xf>
    <xf numFmtId="3" fontId="22" fillId="0" borderId="29" xfId="0" applyNumberFormat="1" applyFont="1" applyFill="1" applyBorder="1" applyAlignment="1" applyProtection="1">
      <alignment vertical="center" wrapText="1"/>
      <protection/>
    </xf>
    <xf numFmtId="0" fontId="28" fillId="0" borderId="0" xfId="0" applyFont="1" applyFill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 indent="1"/>
    </xf>
    <xf numFmtId="3" fontId="6" fillId="0" borderId="24" xfId="0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Fill="1" applyAlignment="1">
      <alignment vertical="center" wrapText="1"/>
    </xf>
    <xf numFmtId="3" fontId="22" fillId="0" borderId="29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3" fontId="6" fillId="0" borderId="21" xfId="0" applyNumberFormat="1" applyFont="1" applyFill="1" applyBorder="1" applyAlignment="1" applyProtection="1">
      <alignment vertical="center" wrapText="1"/>
      <protection locked="0"/>
    </xf>
    <xf numFmtId="0" fontId="20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 indent="1"/>
    </xf>
    <xf numFmtId="3" fontId="6" fillId="0" borderId="43" xfId="0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Fill="1" applyAlignment="1">
      <alignment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 indent="1"/>
    </xf>
    <xf numFmtId="3" fontId="6" fillId="0" borderId="27" xfId="0" applyNumberFormat="1" applyFont="1" applyFill="1" applyBorder="1" applyAlignment="1" applyProtection="1">
      <alignment vertical="center" wrapText="1"/>
      <protection locked="0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 indent="1"/>
    </xf>
    <xf numFmtId="3" fontId="6" fillId="0" borderId="32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left" vertical="center" wrapText="1" indent="1"/>
    </xf>
    <xf numFmtId="3" fontId="6" fillId="0" borderId="60" xfId="0" applyNumberFormat="1" applyFont="1" applyFill="1" applyBorder="1" applyAlignment="1" applyProtection="1">
      <alignment vertical="center" wrapText="1"/>
      <protection locked="0"/>
    </xf>
    <xf numFmtId="0" fontId="22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left" wrapText="1" indent="1"/>
    </xf>
    <xf numFmtId="3" fontId="6" fillId="0" borderId="61" xfId="0" applyNumberFormat="1" applyFont="1" applyFill="1" applyBorder="1" applyAlignment="1" applyProtection="1">
      <alignment vertical="center" wrapText="1"/>
      <protection/>
    </xf>
    <xf numFmtId="3" fontId="29" fillId="0" borderId="0" xfId="0" applyNumberFormat="1" applyFont="1" applyFill="1" applyAlignment="1">
      <alignment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 indent="1"/>
    </xf>
    <xf numFmtId="3" fontId="6" fillId="0" borderId="62" xfId="0" applyNumberFormat="1" applyFont="1" applyFill="1" applyBorder="1" applyAlignment="1" applyProtection="1">
      <alignment vertical="center" wrapText="1"/>
      <protection locked="0"/>
    </xf>
    <xf numFmtId="0" fontId="5" fillId="0" borderId="63" xfId="0" applyFont="1" applyBorder="1" applyAlignment="1">
      <alignment horizontal="left" wrapText="1" indent="1"/>
    </xf>
    <xf numFmtId="3" fontId="22" fillId="0" borderId="61" xfId="0" applyNumberFormat="1" applyFont="1" applyFill="1" applyBorder="1" applyAlignment="1">
      <alignment vertical="center" wrapText="1"/>
    </xf>
    <xf numFmtId="0" fontId="30" fillId="0" borderId="20" xfId="0" applyFont="1" applyFill="1" applyBorder="1" applyAlignment="1">
      <alignment horizontal="left" wrapText="1" indent="1"/>
    </xf>
    <xf numFmtId="0" fontId="22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 applyProtection="1">
      <alignment vertical="center" wrapText="1"/>
      <protection locked="0"/>
    </xf>
    <xf numFmtId="0" fontId="30" fillId="0" borderId="28" xfId="0" applyFont="1" applyBorder="1" applyAlignment="1">
      <alignment horizontal="center" wrapText="1"/>
    </xf>
    <xf numFmtId="0" fontId="31" fillId="0" borderId="19" xfId="0" applyFont="1" applyBorder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0" fontId="33" fillId="0" borderId="31" xfId="0" applyFont="1" applyBorder="1" applyAlignment="1">
      <alignment horizontal="center" wrapText="1"/>
    </xf>
    <xf numFmtId="3" fontId="6" fillId="0" borderId="32" xfId="0" applyNumberFormat="1" applyFont="1" applyFill="1" applyBorder="1" applyAlignment="1" applyProtection="1">
      <alignment vertical="center" wrapText="1"/>
      <protection locked="0"/>
    </xf>
    <xf numFmtId="0" fontId="32" fillId="0" borderId="22" xfId="0" applyFont="1" applyBorder="1" applyAlignment="1">
      <alignment horizontal="center" wrapText="1"/>
    </xf>
    <xf numFmtId="0" fontId="33" fillId="0" borderId="23" xfId="0" applyFont="1" applyBorder="1" applyAlignment="1">
      <alignment horizontal="center" wrapText="1"/>
    </xf>
    <xf numFmtId="3" fontId="6" fillId="0" borderId="24" xfId="0" applyNumberFormat="1" applyFont="1" applyFill="1" applyBorder="1" applyAlignment="1" applyProtection="1">
      <alignment vertical="center" wrapText="1"/>
      <protection locked="0"/>
    </xf>
    <xf numFmtId="0" fontId="33" fillId="0" borderId="33" xfId="0" applyFont="1" applyBorder="1" applyAlignment="1">
      <alignment horizontal="center" wrapText="1"/>
    </xf>
    <xf numFmtId="0" fontId="33" fillId="0" borderId="34" xfId="0" applyFont="1" applyBorder="1" applyAlignment="1">
      <alignment horizontal="center" wrapText="1"/>
    </xf>
    <xf numFmtId="0" fontId="6" fillId="0" borderId="34" xfId="0" applyFont="1" applyFill="1" applyBorder="1" applyAlignment="1">
      <alignment horizontal="left" vertical="center" wrapText="1" indent="1"/>
    </xf>
    <xf numFmtId="3" fontId="6" fillId="0" borderId="35" xfId="0" applyNumberFormat="1" applyFont="1" applyFill="1" applyBorder="1" applyAlignment="1" applyProtection="1">
      <alignment vertical="center" wrapText="1"/>
      <protection locked="0"/>
    </xf>
    <xf numFmtId="0" fontId="34" fillId="0" borderId="14" xfId="0" applyFont="1" applyBorder="1" applyAlignment="1">
      <alignment horizontal="center" wrapText="1"/>
    </xf>
    <xf numFmtId="0" fontId="34" fillId="0" borderId="64" xfId="0" applyFont="1" applyBorder="1" applyAlignment="1">
      <alignment horizontal="center" wrapText="1"/>
    </xf>
    <xf numFmtId="0" fontId="35" fillId="0" borderId="64" xfId="0" applyFont="1" applyBorder="1" applyAlignment="1">
      <alignment horizontal="left" wrapText="1" indent="1"/>
    </xf>
    <xf numFmtId="3" fontId="7" fillId="0" borderId="17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3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3" fontId="7" fillId="0" borderId="6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6" fillId="0" borderId="23" xfId="0" applyFont="1" applyFill="1" applyBorder="1" applyAlignment="1">
      <alignment horizontal="right" vertical="center" wrapText="1" indent="2"/>
    </xf>
    <xf numFmtId="49" fontId="20" fillId="0" borderId="31" xfId="56" applyNumberFormat="1" applyFont="1" applyFill="1" applyBorder="1" applyAlignment="1" applyProtection="1">
      <alignment horizontal="left" vertical="center" wrapText="1" indent="1"/>
      <protection/>
    </xf>
    <xf numFmtId="3" fontId="20" fillId="0" borderId="24" xfId="0" applyNumberFormat="1" applyFont="1" applyFill="1" applyBorder="1" applyAlignment="1" applyProtection="1">
      <alignment vertical="center" wrapText="1"/>
      <protection locked="0"/>
    </xf>
    <xf numFmtId="49" fontId="20" fillId="0" borderId="23" xfId="56" applyNumberFormat="1" applyFont="1" applyFill="1" applyBorder="1" applyAlignment="1" applyProtection="1" quotePrefix="1">
      <alignment horizontal="left" vertical="center" wrapText="1" indent="1"/>
      <protection/>
    </xf>
    <xf numFmtId="3" fontId="22" fillId="0" borderId="29" xfId="0" applyNumberFormat="1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3" fontId="7" fillId="0" borderId="36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24" fillId="0" borderId="28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4" fontId="2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Fill="1" applyBorder="1" applyAlignment="1">
      <alignment vertical="center" wrapText="1"/>
    </xf>
    <xf numFmtId="164" fontId="7" fillId="0" borderId="36" xfId="0" applyNumberFormat="1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5" fillId="0" borderId="37" xfId="0" applyFont="1" applyBorder="1" applyAlignment="1">
      <alignment horizontal="left" wrapText="1" indent="1"/>
    </xf>
    <xf numFmtId="3" fontId="7" fillId="0" borderId="39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27" fillId="0" borderId="28" xfId="0" applyFont="1" applyBorder="1" applyAlignment="1">
      <alignment/>
    </xf>
    <xf numFmtId="3" fontId="27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2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3" fontId="0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 horizontal="center"/>
    </xf>
    <xf numFmtId="164" fontId="28" fillId="0" borderId="0" xfId="0" applyNumberFormat="1" applyFont="1" applyFill="1" applyAlignment="1">
      <alignment horizontal="center" vertical="center" wrapText="1"/>
    </xf>
    <xf numFmtId="164" fontId="28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6" fillId="0" borderId="30" xfId="0" applyFont="1" applyFill="1" applyBorder="1" applyAlignment="1">
      <alignment horizontal="left" vertical="center" wrapText="1"/>
    </xf>
    <xf numFmtId="166" fontId="6" fillId="0" borderId="67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166" fontId="6" fillId="0" borderId="46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166" fontId="7" fillId="0" borderId="46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166" fontId="6" fillId="0" borderId="68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166" fontId="7" fillId="0" borderId="68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 applyProtection="1">
      <alignment vertical="center" wrapText="1"/>
      <protection locked="0"/>
    </xf>
    <xf numFmtId="0" fontId="3" fillId="0" borderId="28" xfId="0" applyFont="1" applyFill="1" applyBorder="1" applyAlignment="1">
      <alignment vertical="center" wrapText="1"/>
    </xf>
    <xf numFmtId="166" fontId="7" fillId="0" borderId="20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vertical="center" wrapText="1"/>
    </xf>
    <xf numFmtId="164" fontId="7" fillId="0" borderId="29" xfId="0" applyNumberFormat="1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164" fontId="7" fillId="0" borderId="24" xfId="0" applyNumberFormat="1" applyFon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>
      <alignment vertical="center" wrapText="1"/>
    </xf>
    <xf numFmtId="166" fontId="7" fillId="0" borderId="56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 applyProtection="1">
      <alignment vertical="center" wrapText="1"/>
      <protection locked="0"/>
    </xf>
    <xf numFmtId="164" fontId="7" fillId="0" borderId="35" xfId="0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>
      <alignment vertical="center" wrapText="1"/>
    </xf>
    <xf numFmtId="166" fontId="7" fillId="0" borderId="64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3" fillId="0" borderId="69" xfId="0" applyFont="1" applyFill="1" applyBorder="1" applyAlignment="1">
      <alignment vertical="center" wrapText="1"/>
    </xf>
    <xf numFmtId="166" fontId="7" fillId="0" borderId="37" xfId="0" applyNumberFormat="1" applyFont="1" applyFill="1" applyBorder="1" applyAlignment="1">
      <alignment horizontal="center" vertical="center" wrapText="1"/>
    </xf>
    <xf numFmtId="164" fontId="7" fillId="0" borderId="37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67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70" xfId="0" applyFont="1" applyFill="1" applyBorder="1" applyAlignment="1">
      <alignment horizontal="center" vertical="center" wrapText="1"/>
    </xf>
    <xf numFmtId="164" fontId="7" fillId="0" borderId="38" xfId="0" applyNumberFormat="1" applyFont="1" applyFill="1" applyBorder="1" applyAlignment="1">
      <alignment vertical="center" wrapText="1"/>
    </xf>
    <xf numFmtId="164" fontId="7" fillId="0" borderId="40" xfId="0" applyNumberFormat="1" applyFont="1" applyFill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6" fillId="0" borderId="41" xfId="0" applyFont="1" applyBorder="1" applyAlignment="1">
      <alignment vertical="center" wrapText="1"/>
    </xf>
    <xf numFmtId="0" fontId="26" fillId="0" borderId="42" xfId="0" applyFont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vertical="center" wrapText="1"/>
    </xf>
    <xf numFmtId="164" fontId="7" fillId="0" borderId="43" xfId="0" applyNumberFormat="1" applyFont="1" applyFill="1" applyBorder="1" applyAlignment="1">
      <alignment vertical="center" wrapText="1"/>
    </xf>
    <xf numFmtId="164" fontId="24" fillId="0" borderId="19" xfId="0" applyNumberFormat="1" applyFont="1" applyFill="1" applyBorder="1" applyAlignment="1">
      <alignment/>
    </xf>
    <xf numFmtId="164" fontId="24" fillId="0" borderId="29" xfId="0" applyNumberFormat="1" applyFont="1" applyFill="1" applyBorder="1" applyAlignment="1">
      <alignment/>
    </xf>
    <xf numFmtId="0" fontId="26" fillId="0" borderId="14" xfId="0" applyFont="1" applyBorder="1" applyAlignment="1">
      <alignment vertical="center" wrapText="1"/>
    </xf>
    <xf numFmtId="0" fontId="26" fillId="0" borderId="15" xfId="0" applyFont="1" applyBorder="1" applyAlignment="1">
      <alignment horizontal="center" vertical="center" wrapText="1"/>
    </xf>
    <xf numFmtId="164" fontId="24" fillId="0" borderId="15" xfId="0" applyNumberFormat="1" applyFont="1" applyFill="1" applyBorder="1" applyAlignment="1">
      <alignment/>
    </xf>
    <xf numFmtId="164" fontId="24" fillId="0" borderId="36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18" xfId="58" applyFont="1" applyFill="1" applyBorder="1" applyAlignment="1" applyProtection="1">
      <alignment horizontal="center" vertical="center" wrapText="1"/>
      <protection/>
    </xf>
    <xf numFmtId="0" fontId="3" fillId="0" borderId="38" xfId="58" applyFont="1" applyFill="1" applyBorder="1" applyAlignment="1" applyProtection="1">
      <alignment horizontal="center" vertical="center"/>
      <protection/>
    </xf>
    <xf numFmtId="0" fontId="3" fillId="0" borderId="40" xfId="58" applyFont="1" applyFill="1" applyBorder="1" applyAlignment="1" applyProtection="1">
      <alignment horizontal="center" vertical="center"/>
      <protection/>
    </xf>
    <xf numFmtId="0" fontId="10" fillId="0" borderId="0" xfId="58" applyFill="1" applyProtection="1">
      <alignment/>
      <protection/>
    </xf>
    <xf numFmtId="0" fontId="6" fillId="0" borderId="28" xfId="58" applyFont="1" applyFill="1" applyBorder="1" applyAlignment="1" applyProtection="1">
      <alignment horizontal="left" vertical="center" indent="1"/>
      <protection/>
    </xf>
    <xf numFmtId="0" fontId="10" fillId="0" borderId="0" xfId="58" applyFill="1" applyAlignment="1" applyProtection="1">
      <alignment vertical="center"/>
      <protection/>
    </xf>
    <xf numFmtId="0" fontId="6" fillId="0" borderId="41" xfId="58" applyFont="1" applyFill="1" applyBorder="1" applyAlignment="1" applyProtection="1">
      <alignment horizontal="left" vertical="center" indent="1"/>
      <protection/>
    </xf>
    <xf numFmtId="0" fontId="6" fillId="0" borderId="42" xfId="58" applyFont="1" applyFill="1" applyBorder="1" applyAlignment="1" applyProtection="1">
      <alignment horizontal="left" vertical="center" indent="1"/>
      <protection/>
    </xf>
    <xf numFmtId="164" fontId="6" fillId="0" borderId="42" xfId="58" applyNumberFormat="1" applyFont="1" applyFill="1" applyBorder="1" applyAlignment="1" applyProtection="1">
      <alignment vertical="center"/>
      <protection locked="0"/>
    </xf>
    <xf numFmtId="164" fontId="6" fillId="0" borderId="43" xfId="58" applyNumberFormat="1" applyFont="1" applyFill="1" applyBorder="1" applyAlignment="1" applyProtection="1">
      <alignment vertical="center"/>
      <protection/>
    </xf>
    <xf numFmtId="0" fontId="6" fillId="0" borderId="22" xfId="58" applyFont="1" applyFill="1" applyBorder="1" applyAlignment="1" applyProtection="1">
      <alignment horizontal="left" vertical="center" indent="1"/>
      <protection/>
    </xf>
    <xf numFmtId="0" fontId="6" fillId="0" borderId="23" xfId="58" applyFont="1" applyFill="1" applyBorder="1" applyAlignment="1" applyProtection="1">
      <alignment horizontal="left" vertical="center" indent="1"/>
      <protection locked="0"/>
    </xf>
    <xf numFmtId="164" fontId="6" fillId="0" borderId="23" xfId="58" applyNumberFormat="1" applyFont="1" applyFill="1" applyBorder="1" applyAlignment="1" applyProtection="1">
      <alignment vertical="center"/>
      <protection locked="0"/>
    </xf>
    <xf numFmtId="164" fontId="6" fillId="0" borderId="24" xfId="58" applyNumberFormat="1" applyFont="1" applyFill="1" applyBorder="1" applyAlignment="1" applyProtection="1">
      <alignment vertical="center"/>
      <protection/>
    </xf>
    <xf numFmtId="0" fontId="10" fillId="0" borderId="0" xfId="58" applyFill="1" applyAlignment="1" applyProtection="1">
      <alignment vertical="center"/>
      <protection locked="0"/>
    </xf>
    <xf numFmtId="0" fontId="6" fillId="0" borderId="31" xfId="58" applyFont="1" applyFill="1" applyBorder="1" applyAlignment="1" applyProtection="1">
      <alignment horizontal="left" vertical="center" indent="1"/>
      <protection locked="0"/>
    </xf>
    <xf numFmtId="164" fontId="6" fillId="0" borderId="31" xfId="58" applyNumberFormat="1" applyFont="1" applyFill="1" applyBorder="1" applyAlignment="1" applyProtection="1">
      <alignment vertical="center"/>
      <protection locked="0"/>
    </xf>
    <xf numFmtId="164" fontId="6" fillId="0" borderId="32" xfId="58" applyNumberFormat="1" applyFont="1" applyFill="1" applyBorder="1" applyAlignment="1" applyProtection="1">
      <alignment vertical="center"/>
      <protection/>
    </xf>
    <xf numFmtId="0" fontId="6" fillId="0" borderId="26" xfId="58" applyFont="1" applyFill="1" applyBorder="1" applyAlignment="1" applyProtection="1">
      <alignment horizontal="left" vertical="center" indent="1"/>
      <protection locked="0"/>
    </xf>
    <xf numFmtId="164" fontId="6" fillId="0" borderId="26" xfId="58" applyNumberFormat="1" applyFont="1" applyFill="1" applyBorder="1" applyAlignment="1" applyProtection="1">
      <alignment vertical="center"/>
      <protection locked="0"/>
    </xf>
    <xf numFmtId="164" fontId="6" fillId="0" borderId="27" xfId="58" applyNumberFormat="1" applyFont="1" applyFill="1" applyBorder="1" applyAlignment="1" applyProtection="1">
      <alignment vertical="center"/>
      <protection/>
    </xf>
    <xf numFmtId="0" fontId="3" fillId="0" borderId="19" xfId="58" applyFont="1" applyFill="1" applyBorder="1" applyAlignment="1" applyProtection="1">
      <alignment horizontal="left" vertical="center" indent="1"/>
      <protection/>
    </xf>
    <xf numFmtId="164" fontId="7" fillId="0" borderId="19" xfId="58" applyNumberFormat="1" applyFont="1" applyFill="1" applyBorder="1" applyAlignment="1" applyProtection="1">
      <alignment vertical="center"/>
      <protection/>
    </xf>
    <xf numFmtId="164" fontId="7" fillId="0" borderId="29" xfId="58" applyNumberFormat="1" applyFont="1" applyFill="1" applyBorder="1" applyAlignment="1" applyProtection="1">
      <alignment vertical="center"/>
      <protection/>
    </xf>
    <xf numFmtId="0" fontId="6" fillId="0" borderId="30" xfId="58" applyFont="1" applyFill="1" applyBorder="1" applyAlignment="1" applyProtection="1">
      <alignment horizontal="left" vertical="center" indent="1"/>
      <protection/>
    </xf>
    <xf numFmtId="164" fontId="10" fillId="0" borderId="0" xfId="58" applyNumberFormat="1" applyFill="1" applyAlignment="1" applyProtection="1">
      <alignment vertical="center"/>
      <protection locked="0"/>
    </xf>
    <xf numFmtId="0" fontId="7" fillId="0" borderId="28" xfId="58" applyFont="1" applyFill="1" applyBorder="1" applyAlignment="1" applyProtection="1">
      <alignment horizontal="left" vertical="center" indent="1"/>
      <protection/>
    </xf>
    <xf numFmtId="0" fontId="7" fillId="0" borderId="28" xfId="58" applyFont="1" applyFill="1" applyBorder="1" applyAlignment="1" applyProtection="1">
      <alignment horizontal="center"/>
      <protection/>
    </xf>
    <xf numFmtId="0" fontId="3" fillId="0" borderId="19" xfId="58" applyFont="1" applyFill="1" applyBorder="1" applyAlignment="1" applyProtection="1">
      <alignment horizontal="left" indent="1"/>
      <protection locked="0"/>
    </xf>
    <xf numFmtId="164" fontId="7" fillId="0" borderId="19" xfId="58" applyNumberFormat="1" applyFont="1" applyFill="1" applyBorder="1" applyProtection="1">
      <alignment/>
      <protection/>
    </xf>
    <xf numFmtId="164" fontId="7" fillId="0" borderId="29" xfId="58" applyNumberFormat="1" applyFont="1" applyFill="1" applyBorder="1" applyProtection="1">
      <alignment/>
      <protection/>
    </xf>
    <xf numFmtId="0" fontId="10" fillId="0" borderId="0" xfId="58" applyFill="1" applyProtection="1">
      <alignment/>
      <protection locked="0"/>
    </xf>
    <xf numFmtId="0" fontId="0" fillId="0" borderId="0" xfId="58" applyFont="1" applyFill="1" applyProtection="1">
      <alignment/>
      <protection/>
    </xf>
    <xf numFmtId="0" fontId="37" fillId="0" borderId="0" xfId="58" applyFont="1" applyFill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31" fillId="0" borderId="19" xfId="0" applyFont="1" applyFill="1" applyBorder="1" applyAlignment="1">
      <alignment horizontal="center" wrapText="1"/>
    </xf>
    <xf numFmtId="0" fontId="33" fillId="0" borderId="31" xfId="0" applyFont="1" applyFill="1" applyBorder="1" applyAlignment="1">
      <alignment horizontal="center" wrapText="1"/>
    </xf>
    <xf numFmtId="0" fontId="33" fillId="0" borderId="23" xfId="0" applyFont="1" applyFill="1" applyBorder="1" applyAlignment="1">
      <alignment horizontal="center" wrapText="1"/>
    </xf>
    <xf numFmtId="0" fontId="33" fillId="0" borderId="34" xfId="0" applyFont="1" applyFill="1" applyBorder="1" applyAlignment="1">
      <alignment horizontal="center" wrapText="1"/>
    </xf>
    <xf numFmtId="0" fontId="34" fillId="0" borderId="64" xfId="0" applyFont="1" applyFill="1" applyBorder="1" applyAlignment="1">
      <alignment horizontal="center" wrapText="1"/>
    </xf>
    <xf numFmtId="0" fontId="30" fillId="0" borderId="28" xfId="0" applyFont="1" applyFill="1" applyBorder="1" applyAlignment="1">
      <alignment horizontal="center" wrapText="1"/>
    </xf>
    <xf numFmtId="0" fontId="32" fillId="0" borderId="30" xfId="0" applyFont="1" applyFill="1" applyBorder="1" applyAlignment="1">
      <alignment horizontal="center" wrapText="1"/>
    </xf>
    <xf numFmtId="0" fontId="32" fillId="0" borderId="22" xfId="0" applyFont="1" applyFill="1" applyBorder="1" applyAlignment="1">
      <alignment horizontal="center" wrapText="1"/>
    </xf>
    <xf numFmtId="0" fontId="33" fillId="0" borderId="33" xfId="0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center" wrapText="1"/>
    </xf>
    <xf numFmtId="3" fontId="6" fillId="0" borderId="40" xfId="0" applyNumberFormat="1" applyFont="1" applyFill="1" applyBorder="1" applyAlignment="1" applyProtection="1">
      <alignment vertical="center" wrapText="1"/>
      <protection locked="0"/>
    </xf>
    <xf numFmtId="0" fontId="30" fillId="0" borderId="66" xfId="0" applyFont="1" applyBorder="1" applyAlignment="1">
      <alignment horizontal="left" wrapText="1" inden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 indent="2"/>
    </xf>
    <xf numFmtId="3" fontId="0" fillId="0" borderId="62" xfId="0" applyNumberFormat="1" applyFill="1" applyBorder="1" applyAlignment="1">
      <alignment vertical="center" wrapText="1"/>
    </xf>
    <xf numFmtId="0" fontId="6" fillId="0" borderId="34" xfId="0" applyFont="1" applyFill="1" applyBorder="1" applyAlignment="1">
      <alignment horizontal="right" vertical="center" wrapText="1" indent="2"/>
    </xf>
    <xf numFmtId="3" fontId="6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39" xfId="0" applyNumberFormat="1" applyFont="1" applyFill="1" applyBorder="1" applyAlignment="1" applyProtection="1">
      <alignment vertical="center" wrapText="1"/>
      <protection locked="0"/>
    </xf>
    <xf numFmtId="164" fontId="27" fillId="0" borderId="0" xfId="0" applyNumberFormat="1" applyFont="1" applyFill="1" applyAlignment="1">
      <alignment horizontal="right" vertical="center"/>
    </xf>
    <xf numFmtId="0" fontId="3" fillId="0" borderId="21" xfId="0" applyFont="1" applyFill="1" applyBorder="1" applyAlignment="1" quotePrefix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164" fontId="3" fillId="0" borderId="59" xfId="0" applyNumberFormat="1" applyFont="1" applyFill="1" applyBorder="1" applyAlignment="1">
      <alignment horizontal="center" vertical="center" wrapText="1"/>
    </xf>
    <xf numFmtId="164" fontId="22" fillId="0" borderId="29" xfId="0" applyNumberFormat="1" applyFont="1" applyFill="1" applyBorder="1" applyAlignment="1" applyProtection="1">
      <alignment vertical="center" wrapText="1"/>
      <protection/>
    </xf>
    <xf numFmtId="164" fontId="22" fillId="0" borderId="29" xfId="0" applyNumberFormat="1" applyFont="1" applyFill="1" applyBorder="1" applyAlignment="1">
      <alignment vertical="center" wrapText="1"/>
    </xf>
    <xf numFmtId="164" fontId="6" fillId="0" borderId="43" xfId="0" applyNumberFormat="1" applyFont="1" applyFill="1" applyBorder="1" applyAlignment="1" applyProtection="1">
      <alignment vertical="center" wrapText="1"/>
      <protection locked="0"/>
    </xf>
    <xf numFmtId="164" fontId="6" fillId="0" borderId="61" xfId="0" applyNumberFormat="1" applyFont="1" applyFill="1" applyBorder="1" applyAlignment="1" applyProtection="1">
      <alignment vertical="center" wrapText="1"/>
      <protection/>
    </xf>
    <xf numFmtId="164" fontId="22" fillId="0" borderId="61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164" fontId="7" fillId="0" borderId="61" xfId="0" applyNumberFormat="1" applyFont="1" applyFill="1" applyBorder="1" applyAlignment="1">
      <alignment horizontal="center" vertical="center" wrapText="1"/>
    </xf>
    <xf numFmtId="165" fontId="2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indent="1"/>
    </xf>
    <xf numFmtId="0" fontId="11" fillId="0" borderId="11" xfId="57" applyFont="1" applyFill="1" applyBorder="1" applyProtection="1">
      <alignment/>
      <protection locked="0"/>
    </xf>
    <xf numFmtId="0" fontId="11" fillId="0" borderId="11" xfId="0" applyFont="1" applyBorder="1" applyAlignment="1" applyProtection="1">
      <alignment horizontal="left" vertical="center" indent="1"/>
      <protection locked="0"/>
    </xf>
    <xf numFmtId="3" fontId="11" fillId="0" borderId="21" xfId="57" applyNumberFormat="1" applyFont="1" applyFill="1" applyBorder="1" applyAlignment="1" applyProtection="1">
      <alignment horizontal="right"/>
      <protection locked="0"/>
    </xf>
    <xf numFmtId="0" fontId="6" fillId="0" borderId="22" xfId="0" applyFont="1" applyBorder="1" applyAlignment="1">
      <alignment horizontal="right" vertical="center" indent="1"/>
    </xf>
    <xf numFmtId="0" fontId="11" fillId="0" borderId="23" xfId="57" applyFont="1" applyFill="1" applyBorder="1" applyProtection="1">
      <alignment/>
      <protection locked="0"/>
    </xf>
    <xf numFmtId="0" fontId="11" fillId="0" borderId="23" xfId="0" applyFont="1" applyBorder="1" applyAlignment="1" applyProtection="1">
      <alignment horizontal="left" vertical="center" indent="1"/>
      <protection locked="0"/>
    </xf>
    <xf numFmtId="3" fontId="11" fillId="0" borderId="24" xfId="57" applyNumberFormat="1" applyFont="1" applyFill="1" applyBorder="1" applyAlignment="1" applyProtection="1">
      <alignment horizontal="right"/>
      <protection locked="0"/>
    </xf>
    <xf numFmtId="0" fontId="11" fillId="0" borderId="23" xfId="57" applyFont="1" applyFill="1" applyBorder="1" applyAlignment="1" applyProtection="1">
      <alignment horizontal="left"/>
      <protection locked="0"/>
    </xf>
    <xf numFmtId="3" fontId="38" fillId="0" borderId="24" xfId="57" applyNumberFormat="1" applyFont="1" applyFill="1" applyBorder="1" applyAlignment="1" applyProtection="1">
      <alignment horizontal="right"/>
      <protection locked="0"/>
    </xf>
    <xf numFmtId="0" fontId="11" fillId="0" borderId="23" xfId="57" applyFont="1" applyFill="1" applyBorder="1" applyAlignment="1" applyProtection="1">
      <alignment wrapText="1"/>
      <protection locked="0"/>
    </xf>
    <xf numFmtId="0" fontId="39" fillId="0" borderId="0" xfId="0" applyFont="1" applyAlignment="1">
      <alignment/>
    </xf>
    <xf numFmtId="3" fontId="11" fillId="0" borderId="24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3" fontId="6" fillId="0" borderId="24" xfId="0" applyNumberFormat="1" applyFont="1" applyBorder="1" applyAlignment="1" applyProtection="1">
      <alignment horizontal="right" vertical="center" indent="1"/>
      <protection locked="0"/>
    </xf>
    <xf numFmtId="3" fontId="6" fillId="0" borderId="24" xfId="0" applyNumberFormat="1" applyFont="1" applyFill="1" applyBorder="1" applyAlignment="1" applyProtection="1">
      <alignment horizontal="right" vertical="center" indent="1"/>
      <protection locked="0"/>
    </xf>
    <xf numFmtId="0" fontId="6" fillId="0" borderId="25" xfId="0" applyFont="1" applyBorder="1" applyAlignment="1">
      <alignment horizontal="right" vertical="center" indent="1"/>
    </xf>
    <xf numFmtId="0" fontId="6" fillId="0" borderId="26" xfId="0" applyFont="1" applyBorder="1" applyAlignment="1" applyProtection="1">
      <alignment horizontal="left" vertical="center" indent="1"/>
      <protection locked="0"/>
    </xf>
    <xf numFmtId="3" fontId="6" fillId="0" borderId="27" xfId="0" applyNumberFormat="1" applyFont="1" applyFill="1" applyBorder="1" applyAlignment="1" applyProtection="1">
      <alignment horizontal="right" vertical="center" indent="1"/>
      <protection locked="0"/>
    </xf>
    <xf numFmtId="164" fontId="0" fillId="25" borderId="39" xfId="0" applyNumberFormat="1" applyFont="1" applyFill="1" applyBorder="1" applyAlignment="1">
      <alignment horizontal="left" vertical="center" wrapText="1" indent="2"/>
    </xf>
    <xf numFmtId="3" fontId="24" fillId="0" borderId="29" xfId="0" applyNumberFormat="1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center" vertical="center" wrapText="1"/>
    </xf>
    <xf numFmtId="1" fontId="36" fillId="0" borderId="0" xfId="0" applyNumberFormat="1" applyFont="1" applyFill="1" applyAlignment="1">
      <alignment vertical="center" wrapText="1"/>
    </xf>
    <xf numFmtId="1" fontId="0" fillId="0" borderId="0" xfId="0" applyNumberForma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9" fillId="0" borderId="23" xfId="0" applyFont="1" applyBorder="1" applyAlignment="1" applyProtection="1">
      <alignment horizontal="left" vertical="center" indent="1"/>
      <protection locked="0"/>
    </xf>
    <xf numFmtId="3" fontId="39" fillId="0" borderId="24" xfId="0" applyNumberFormat="1" applyFont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/>
      <protection locked="0"/>
    </xf>
    <xf numFmtId="164" fontId="2" fillId="0" borderId="0" xfId="0" applyNumberFormat="1" applyFont="1" applyFill="1" applyAlignment="1">
      <alignment horizontal="right" wrapText="1"/>
    </xf>
    <xf numFmtId="164" fontId="3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14" xfId="0" applyNumberFormat="1" applyFont="1" applyFill="1" applyBorder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horizontal="center" vertical="center" wrapText="1"/>
      <protection/>
    </xf>
    <xf numFmtId="164" fontId="7" fillId="0" borderId="3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3" xfId="0" applyNumberFormat="1" applyFont="1" applyFill="1" applyBorder="1" applyAlignment="1" applyProtection="1">
      <alignment vertical="center" wrapText="1"/>
      <protection locked="0"/>
    </xf>
    <xf numFmtId="1" fontId="18" fillId="0" borderId="23" xfId="0" applyNumberFormat="1" applyFont="1" applyFill="1" applyBorder="1" applyAlignment="1" applyProtection="1">
      <alignment vertical="center" wrapText="1"/>
      <protection locked="0"/>
    </xf>
    <xf numFmtId="164" fontId="18" fillId="0" borderId="24" xfId="0" applyNumberFormat="1" applyFont="1" applyFill="1" applyBorder="1" applyAlignment="1" applyProtection="1">
      <alignment vertical="center" wrapText="1"/>
      <protection/>
    </xf>
    <xf numFmtId="164" fontId="18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/>
    </xf>
    <xf numFmtId="164" fontId="3" fillId="0" borderId="28" xfId="0" applyNumberFormat="1" applyFont="1" applyFill="1" applyBorder="1" applyAlignment="1">
      <alignment horizontal="left" vertical="center" wrapText="1"/>
    </xf>
    <xf numFmtId="164" fontId="3" fillId="0" borderId="19" xfId="0" applyNumberFormat="1" applyFont="1" applyFill="1" applyBorder="1" applyAlignment="1">
      <alignment vertical="center" wrapText="1"/>
    </xf>
    <xf numFmtId="164" fontId="3" fillId="26" borderId="19" xfId="0" applyNumberFormat="1" applyFont="1" applyFill="1" applyBorder="1" applyAlignment="1" applyProtection="1">
      <alignment vertical="center" wrapText="1"/>
      <protection/>
    </xf>
    <xf numFmtId="164" fontId="3" fillId="0" borderId="29" xfId="0" applyNumberFormat="1" applyFont="1" applyFill="1" applyBorder="1" applyAlignment="1" applyProtection="1">
      <alignment vertical="center" wrapText="1"/>
      <protection/>
    </xf>
    <xf numFmtId="164" fontId="24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 indent="1"/>
      <protection locked="0"/>
    </xf>
    <xf numFmtId="164" fontId="6" fillId="0" borderId="21" xfId="0" applyNumberFormat="1" applyFont="1" applyFill="1" applyBorder="1" applyAlignment="1" applyProtection="1">
      <alignment horizontal="right" vertical="center" wrapText="1" indent="3"/>
      <protection locked="0"/>
    </xf>
    <xf numFmtId="0" fontId="5" fillId="0" borderId="22" xfId="0" applyFont="1" applyFill="1" applyBorder="1" applyAlignment="1" applyProtection="1">
      <alignment horizontal="left" vertical="center" wrapText="1" indent="1"/>
      <protection locked="0"/>
    </xf>
    <xf numFmtId="164" fontId="6" fillId="0" borderId="24" xfId="0" applyNumberFormat="1" applyFont="1" applyFill="1" applyBorder="1" applyAlignment="1" applyProtection="1">
      <alignment horizontal="right" vertical="center" wrapText="1" indent="3"/>
      <protection locked="0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0" fontId="6" fillId="0" borderId="22" xfId="0" applyFont="1" applyFill="1" applyBorder="1" applyAlignment="1" applyProtection="1">
      <alignment horizontal="left" vertical="center" wrapText="1" indent="1"/>
      <protection locked="0"/>
    </xf>
    <xf numFmtId="0" fontId="6" fillId="0" borderId="25" xfId="0" applyFont="1" applyFill="1" applyBorder="1" applyAlignment="1" applyProtection="1">
      <alignment horizontal="left" vertical="center" wrapText="1" indent="1"/>
      <protection locked="0"/>
    </xf>
    <xf numFmtId="164" fontId="6" fillId="0" borderId="27" xfId="0" applyNumberFormat="1" applyFont="1" applyFill="1" applyBorder="1" applyAlignment="1" applyProtection="1">
      <alignment horizontal="right" vertical="center" wrapText="1" indent="3"/>
      <protection locked="0"/>
    </xf>
    <xf numFmtId="0" fontId="3" fillId="0" borderId="28" xfId="0" applyFont="1" applyFill="1" applyBorder="1" applyAlignment="1">
      <alignment horizontal="left" vertical="center" wrapText="1" indent="1"/>
    </xf>
    <xf numFmtId="164" fontId="7" fillId="0" borderId="29" xfId="0" applyNumberFormat="1" applyFont="1" applyFill="1" applyBorder="1" applyAlignment="1">
      <alignment horizontal="right" vertical="center" wrapText="1" indent="3"/>
    </xf>
    <xf numFmtId="0" fontId="16" fillId="0" borderId="71" xfId="0" applyFont="1" applyBorder="1" applyAlignment="1">
      <alignment horizontal="center" wrapText="1"/>
    </xf>
    <xf numFmtId="0" fontId="16" fillId="0" borderId="72" xfId="0" applyFont="1" applyBorder="1" applyAlignment="1">
      <alignment horizontal="center" wrapText="1"/>
    </xf>
    <xf numFmtId="164" fontId="19" fillId="0" borderId="37" xfId="56" applyNumberFormat="1" applyFont="1" applyFill="1" applyBorder="1" applyAlignment="1" applyProtection="1">
      <alignment horizontal="left" vertical="center"/>
      <protection/>
    </xf>
    <xf numFmtId="0" fontId="2" fillId="0" borderId="37" xfId="0" applyFont="1" applyFill="1" applyBorder="1" applyAlignment="1" applyProtection="1">
      <alignment horizontal="right"/>
      <protection/>
    </xf>
    <xf numFmtId="0" fontId="6" fillId="0" borderId="71" xfId="56" applyFont="1" applyFill="1" applyBorder="1" applyAlignment="1" applyProtection="1">
      <alignment horizontal="left" vertical="center" wrapText="1"/>
      <protection/>
    </xf>
    <xf numFmtId="164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Fill="1" applyAlignment="1">
      <alignment horizontal="center"/>
      <protection/>
    </xf>
    <xf numFmtId="164" fontId="3" fillId="0" borderId="73" xfId="0" applyNumberFormat="1" applyFont="1" applyFill="1" applyBorder="1" applyAlignment="1">
      <alignment horizontal="center" vertical="center" wrapText="1"/>
    </xf>
    <xf numFmtId="164" fontId="3" fillId="0" borderId="74" xfId="0" applyNumberFormat="1" applyFont="1" applyFill="1" applyBorder="1" applyAlignment="1">
      <alignment horizontal="center" vertical="center" wrapText="1"/>
    </xf>
    <xf numFmtId="164" fontId="3" fillId="0" borderId="75" xfId="0" applyNumberFormat="1" applyFont="1" applyFill="1" applyBorder="1" applyAlignment="1">
      <alignment horizontal="center" vertical="center" wrapText="1"/>
    </xf>
    <xf numFmtId="164" fontId="3" fillId="0" borderId="52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3" fillId="0" borderId="65" xfId="0" applyFont="1" applyBorder="1" applyAlignment="1">
      <alignment horizontal="left" vertical="center" indent="2"/>
    </xf>
    <xf numFmtId="0" fontId="3" fillId="0" borderId="20" xfId="0" applyFont="1" applyBorder="1" applyAlignment="1">
      <alignment horizontal="left" vertical="center" indent="2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19" fillId="0" borderId="44" xfId="58" applyFont="1" applyFill="1" applyBorder="1" applyAlignment="1" applyProtection="1">
      <alignment horizontal="left" vertical="center" indent="1"/>
      <protection/>
    </xf>
    <xf numFmtId="0" fontId="19" fillId="0" borderId="66" xfId="58" applyFont="1" applyFill="1" applyBorder="1" applyAlignment="1" applyProtection="1">
      <alignment horizontal="left" vertical="center" indent="1"/>
      <protection/>
    </xf>
    <xf numFmtId="0" fontId="19" fillId="0" borderId="61" xfId="58" applyFont="1" applyFill="1" applyBorder="1" applyAlignment="1" applyProtection="1">
      <alignment horizontal="left" vertical="center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Munka1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3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&#233;nz&#252;gy\2011.&#233;vi%20ktg.vet&#233;s\PB%2003.08\2011.ktgv.mell&#233;klete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ÖSSZEFÜGGÉSEK"/>
      <sheetName val="2.sz.mell."/>
      <sheetName val="3.sz.mell  "/>
      <sheetName val="3.a.sz.mell  "/>
      <sheetName val="ELLENŐRZÉS-1.sz.2.a.sz.2.b.sz."/>
      <sheetName val="4.sz.mell"/>
      <sheetName val="5. sz. mell"/>
      <sheetName val="5. sz. a.mell."/>
      <sheetName val="5. sz. b.mell."/>
      <sheetName val="5. sz. c.mell."/>
      <sheetName val="5. sz. d.mell."/>
      <sheetName val="5. sz. mell.összesítő"/>
      <sheetName val="6.sz.mell "/>
      <sheetName val="7.sz.mell "/>
      <sheetName val="8. sz. mell "/>
      <sheetName val="9.sz.mell."/>
      <sheetName val="10.sz.mell."/>
      <sheetName val="11. sz. mell. "/>
      <sheetName val=" 12. sz. mell"/>
      <sheetName val="13. sz.mell"/>
      <sheetName val="13.a. sz.mell "/>
      <sheetName val="13.b. sz.mell  "/>
      <sheetName val="14. sz. mell. "/>
      <sheetName val="15. sz.mell."/>
      <sheetName val="16-17.sz.mell"/>
    </sheetNames>
    <sheetDataSet>
      <sheetData sheetId="2">
        <row r="48">
          <cell r="C48">
            <v>505615</v>
          </cell>
          <cell r="D48">
            <v>488757</v>
          </cell>
          <cell r="E48">
            <v>403811</v>
          </cell>
        </row>
        <row r="51">
          <cell r="C51">
            <v>1604</v>
          </cell>
          <cell r="D51">
            <v>0</v>
          </cell>
          <cell r="E51">
            <v>113659</v>
          </cell>
        </row>
        <row r="58">
          <cell r="C58">
            <v>665277</v>
          </cell>
          <cell r="D58">
            <v>718298</v>
          </cell>
          <cell r="E58">
            <v>517470</v>
          </cell>
        </row>
        <row r="90">
          <cell r="C90">
            <v>549356</v>
          </cell>
          <cell r="D90">
            <v>718298</v>
          </cell>
          <cell r="E90">
            <v>517470</v>
          </cell>
        </row>
        <row r="91">
          <cell r="C91">
            <v>1174</v>
          </cell>
          <cell r="D91">
            <v>0</v>
          </cell>
          <cell r="E91">
            <v>0</v>
          </cell>
        </row>
        <row r="98">
          <cell r="C98">
            <v>550530</v>
          </cell>
          <cell r="D98">
            <v>718298</v>
          </cell>
          <cell r="E98">
            <v>517470</v>
          </cell>
        </row>
      </sheetData>
      <sheetData sheetId="3">
        <row r="18">
          <cell r="C18">
            <v>502770</v>
          </cell>
          <cell r="D18">
            <v>436177</v>
          </cell>
          <cell r="E18">
            <v>377128</v>
          </cell>
          <cell r="G18">
            <v>484710</v>
          </cell>
          <cell r="H18">
            <v>575254</v>
          </cell>
          <cell r="I18">
            <v>401586</v>
          </cell>
        </row>
        <row r="30">
          <cell r="C30">
            <v>1604</v>
          </cell>
          <cell r="D30">
            <v>0</v>
          </cell>
          <cell r="E30">
            <v>24458</v>
          </cell>
          <cell r="G30">
            <v>0</v>
          </cell>
          <cell r="H30">
            <v>0</v>
          </cell>
          <cell r="I30">
            <v>0</v>
          </cell>
        </row>
        <row r="31">
          <cell r="C31">
            <v>662432</v>
          </cell>
          <cell r="D31">
            <v>665718</v>
          </cell>
          <cell r="E31">
            <v>401586</v>
          </cell>
          <cell r="G31">
            <v>484710</v>
          </cell>
          <cell r="H31">
            <v>575254</v>
          </cell>
          <cell r="I31">
            <v>401586</v>
          </cell>
        </row>
      </sheetData>
      <sheetData sheetId="4">
        <row r="16">
          <cell r="C16">
            <v>2845</v>
          </cell>
          <cell r="D16">
            <v>52580</v>
          </cell>
          <cell r="E16">
            <v>26683</v>
          </cell>
          <cell r="G16">
            <v>64646</v>
          </cell>
          <cell r="H16">
            <v>143044</v>
          </cell>
          <cell r="I16">
            <v>115884</v>
          </cell>
        </row>
        <row r="27">
          <cell r="C27">
            <v>0</v>
          </cell>
          <cell r="D27">
            <v>0</v>
          </cell>
          <cell r="E27">
            <v>89201</v>
          </cell>
          <cell r="G27">
            <v>1174</v>
          </cell>
          <cell r="H27">
            <v>0</v>
          </cell>
          <cell r="I27">
            <v>0</v>
          </cell>
        </row>
        <row r="28">
          <cell r="C28">
            <v>2845</v>
          </cell>
          <cell r="D28">
            <v>52580</v>
          </cell>
          <cell r="E28">
            <v>115884</v>
          </cell>
          <cell r="G28">
            <v>65820</v>
          </cell>
          <cell r="H28">
            <v>143044</v>
          </cell>
          <cell r="I28">
            <v>115884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3">
      <selection activeCell="C19" sqref="C19"/>
    </sheetView>
  </sheetViews>
  <sheetFormatPr defaultColWidth="9.00390625" defaultRowHeight="12.75"/>
  <cols>
    <col min="1" max="1" width="9.375" style="8" customWidth="1"/>
    <col min="2" max="2" width="11.875" style="6" customWidth="1"/>
    <col min="3" max="3" width="92.00390625" style="8" customWidth="1"/>
    <col min="4" max="4" width="9.125" style="8" customWidth="1"/>
    <col min="5" max="5" width="14.625" style="8" customWidth="1"/>
  </cols>
  <sheetData>
    <row r="1" spans="1:3" ht="14.25">
      <c r="A1" s="5"/>
      <c r="C1" s="7"/>
    </row>
    <row r="2" spans="1:3" ht="15">
      <c r="A2" s="9" t="s">
        <v>5</v>
      </c>
      <c r="B2" s="10"/>
      <c r="C2" s="9"/>
    </row>
    <row r="3" spans="1:3" ht="15">
      <c r="A3" s="9"/>
      <c r="B3" s="10"/>
      <c r="C3" s="10" t="s">
        <v>6</v>
      </c>
    </row>
    <row r="4" ht="15.75" thickBot="1">
      <c r="C4" s="9"/>
    </row>
    <row r="5" spans="1:5" ht="15">
      <c r="A5" s="11" t="s">
        <v>7</v>
      </c>
      <c r="B5" s="12" t="s">
        <v>8</v>
      </c>
      <c r="C5" s="13" t="s">
        <v>9</v>
      </c>
      <c r="D5" s="14" t="s">
        <v>10</v>
      </c>
      <c r="E5" s="15"/>
    </row>
    <row r="6" spans="1:5" ht="15" thickBot="1">
      <c r="A6" s="16"/>
      <c r="B6" s="17"/>
      <c r="C6" s="18"/>
      <c r="D6" s="18"/>
      <c r="E6" s="19"/>
    </row>
    <row r="7" spans="1:5" ht="30" customHeight="1" thickBot="1">
      <c r="A7" s="20">
        <v>1</v>
      </c>
      <c r="B7" s="21"/>
      <c r="C7" s="22" t="s">
        <v>11</v>
      </c>
      <c r="D7" s="607" t="s">
        <v>12</v>
      </c>
      <c r="E7" s="608"/>
    </row>
    <row r="8" spans="1:5" ht="14.25">
      <c r="A8" s="23"/>
      <c r="B8" s="24">
        <v>1</v>
      </c>
      <c r="C8" s="25" t="s">
        <v>13</v>
      </c>
      <c r="D8" s="26"/>
      <c r="E8" s="27"/>
    </row>
    <row r="9" spans="1:5" ht="14.25">
      <c r="A9" s="28"/>
      <c r="B9" s="29">
        <v>2</v>
      </c>
      <c r="C9" s="30" t="s">
        <v>14</v>
      </c>
      <c r="D9" s="30"/>
      <c r="E9" s="31"/>
    </row>
    <row r="10" spans="1:5" ht="14.25">
      <c r="A10" s="28"/>
      <c r="B10" s="29">
        <v>3</v>
      </c>
      <c r="C10" s="30" t="s">
        <v>15</v>
      </c>
      <c r="D10" s="30"/>
      <c r="E10" s="31"/>
    </row>
    <row r="11" spans="1:5" ht="14.25">
      <c r="A11" s="28"/>
      <c r="B11" s="29">
        <v>4</v>
      </c>
      <c r="C11" s="32" t="s">
        <v>16</v>
      </c>
      <c r="D11" s="30"/>
      <c r="E11" s="31"/>
    </row>
    <row r="12" spans="1:5" ht="14.25">
      <c r="A12" s="28"/>
      <c r="B12" s="29">
        <v>5</v>
      </c>
      <c r="C12" s="30" t="s">
        <v>17</v>
      </c>
      <c r="D12" s="30"/>
      <c r="E12" s="31"/>
    </row>
    <row r="13" spans="1:5" ht="14.25">
      <c r="A13" s="28"/>
      <c r="B13" s="29">
        <v>6</v>
      </c>
      <c r="C13" s="30" t="s">
        <v>18</v>
      </c>
      <c r="D13" s="30"/>
      <c r="E13" s="31"/>
    </row>
    <row r="14" spans="1:5" ht="14.25">
      <c r="A14" s="28"/>
      <c r="B14" s="29">
        <v>7</v>
      </c>
      <c r="C14" s="30" t="s">
        <v>19</v>
      </c>
      <c r="D14" s="30"/>
      <c r="E14" s="31"/>
    </row>
    <row r="15" spans="1:5" ht="14.25">
      <c r="A15" s="28"/>
      <c r="B15" s="29">
        <v>8</v>
      </c>
      <c r="C15" s="30" t="s">
        <v>20</v>
      </c>
      <c r="D15" s="30"/>
      <c r="E15" s="31"/>
    </row>
    <row r="16" spans="1:5" ht="14.25">
      <c r="A16" s="28"/>
      <c r="B16" s="29">
        <v>10</v>
      </c>
      <c r="C16" s="30" t="s">
        <v>21</v>
      </c>
      <c r="D16" s="30"/>
      <c r="E16" s="31"/>
    </row>
    <row r="17" spans="1:5" ht="14.25">
      <c r="A17" s="28"/>
      <c r="B17" s="29">
        <v>11</v>
      </c>
      <c r="C17" s="30" t="s">
        <v>22</v>
      </c>
      <c r="D17" s="30"/>
      <c r="E17" s="31"/>
    </row>
    <row r="18" spans="1:5" ht="14.25">
      <c r="A18" s="28"/>
      <c r="B18" s="29">
        <v>12</v>
      </c>
      <c r="C18" s="30" t="s">
        <v>23</v>
      </c>
      <c r="D18" s="30"/>
      <c r="E18" s="31"/>
    </row>
    <row r="19" spans="1:5" ht="14.25">
      <c r="A19" s="28"/>
      <c r="B19" s="29">
        <v>13</v>
      </c>
      <c r="C19" s="30" t="s">
        <v>24</v>
      </c>
      <c r="D19" s="30"/>
      <c r="E19" s="31"/>
    </row>
    <row r="20" spans="1:5" ht="14.25">
      <c r="A20" s="28"/>
      <c r="B20" s="29">
        <v>14</v>
      </c>
      <c r="C20" s="30" t="s">
        <v>25</v>
      </c>
      <c r="D20" s="30"/>
      <c r="E20" s="31"/>
    </row>
    <row r="21" spans="1:5" ht="14.25">
      <c r="A21" s="28"/>
      <c r="B21" s="29">
        <v>15</v>
      </c>
      <c r="C21" s="30" t="s">
        <v>26</v>
      </c>
      <c r="D21" s="30"/>
      <c r="E21" s="31"/>
    </row>
    <row r="22" spans="1:5" ht="14.25">
      <c r="A22" s="28"/>
      <c r="B22" s="29">
        <v>16</v>
      </c>
      <c r="C22" s="30" t="s">
        <v>27</v>
      </c>
      <c r="D22" s="30"/>
      <c r="E22" s="31"/>
    </row>
    <row r="23" spans="1:5" ht="14.25">
      <c r="A23" s="28"/>
      <c r="B23" s="29">
        <v>17</v>
      </c>
      <c r="C23" s="30" t="s">
        <v>28</v>
      </c>
      <c r="D23" s="30"/>
      <c r="E23" s="31"/>
    </row>
    <row r="24" spans="1:5" ht="14.25">
      <c r="A24" s="28"/>
      <c r="B24" s="29">
        <v>18</v>
      </c>
      <c r="C24" s="30" t="s">
        <v>29</v>
      </c>
      <c r="D24" s="30"/>
      <c r="E24" s="31"/>
    </row>
    <row r="25" spans="1:5" ht="14.25">
      <c r="A25" s="28"/>
      <c r="B25" s="29">
        <v>19</v>
      </c>
      <c r="C25" s="30" t="s">
        <v>30</v>
      </c>
      <c r="D25" s="30"/>
      <c r="E25" s="31"/>
    </row>
    <row r="26" spans="1:5" ht="14.25">
      <c r="A26" s="28"/>
      <c r="B26" s="29">
        <v>20</v>
      </c>
      <c r="C26" s="30" t="s">
        <v>31</v>
      </c>
      <c r="D26" s="30"/>
      <c r="E26" s="31"/>
    </row>
    <row r="27" spans="1:5" ht="14.25">
      <c r="A27" s="28"/>
      <c r="B27" s="29">
        <v>21</v>
      </c>
      <c r="C27" s="32" t="s">
        <v>32</v>
      </c>
      <c r="D27" s="30"/>
      <c r="E27" s="31"/>
    </row>
    <row r="28" spans="1:5" ht="14.25">
      <c r="A28" s="28"/>
      <c r="B28" s="29">
        <v>22</v>
      </c>
      <c r="C28" s="32" t="s">
        <v>33</v>
      </c>
      <c r="D28" s="30"/>
      <c r="E28" s="31"/>
    </row>
    <row r="29" spans="1:5" ht="14.25">
      <c r="A29" s="28"/>
      <c r="B29" s="29">
        <v>23</v>
      </c>
      <c r="C29" s="30" t="s">
        <v>34</v>
      </c>
      <c r="D29" s="30"/>
      <c r="E29" s="31"/>
    </row>
    <row r="30" spans="1:5" ht="14.25">
      <c r="A30" s="28"/>
      <c r="B30" s="29">
        <v>24</v>
      </c>
      <c r="C30" s="30" t="s">
        <v>35</v>
      </c>
      <c r="D30" s="30"/>
      <c r="E30" s="31"/>
    </row>
    <row r="31" spans="1:5" ht="14.25">
      <c r="A31" s="28"/>
      <c r="B31" s="29">
        <v>25</v>
      </c>
      <c r="C31" s="30" t="s">
        <v>36</v>
      </c>
      <c r="D31" s="30"/>
      <c r="E31" s="31"/>
    </row>
    <row r="32" spans="1:5" ht="14.25">
      <c r="A32" s="28"/>
      <c r="B32" s="29">
        <v>26</v>
      </c>
      <c r="C32" s="30" t="s">
        <v>37</v>
      </c>
      <c r="D32" s="30"/>
      <c r="E32" s="31"/>
    </row>
    <row r="33" spans="1:5" ht="29.25" customHeight="1">
      <c r="A33" s="28"/>
      <c r="B33" s="29">
        <v>27</v>
      </c>
      <c r="C33" s="33" t="s">
        <v>38</v>
      </c>
      <c r="D33" s="30"/>
      <c r="E33" s="31"/>
    </row>
    <row r="34" spans="1:5" ht="30" customHeight="1">
      <c r="A34" s="28"/>
      <c r="B34" s="29">
        <v>28</v>
      </c>
      <c r="C34" s="33" t="s">
        <v>39</v>
      </c>
      <c r="D34" s="30"/>
      <c r="E34" s="31"/>
    </row>
    <row r="35" spans="1:5" ht="14.25">
      <c r="A35" s="28"/>
      <c r="B35" s="29">
        <v>29</v>
      </c>
      <c r="C35" s="30" t="s">
        <v>40</v>
      </c>
      <c r="D35" s="30"/>
      <c r="E35" s="31"/>
    </row>
    <row r="36" spans="1:5" ht="14.25">
      <c r="A36" s="28"/>
      <c r="B36" s="29">
        <v>30</v>
      </c>
      <c r="C36" s="30" t="s">
        <v>41</v>
      </c>
      <c r="D36" s="30"/>
      <c r="E36" s="31"/>
    </row>
    <row r="37" spans="1:5" ht="14.25">
      <c r="A37" s="28"/>
      <c r="B37" s="29">
        <v>31</v>
      </c>
      <c r="C37" s="30" t="s">
        <v>42</v>
      </c>
      <c r="D37" s="30"/>
      <c r="E37" s="31"/>
    </row>
    <row r="38" spans="1:5" ht="14.25">
      <c r="A38" s="28"/>
      <c r="B38" s="29">
        <v>32</v>
      </c>
      <c r="C38" s="30" t="s">
        <v>43</v>
      </c>
      <c r="D38" s="30"/>
      <c r="E38" s="31"/>
    </row>
    <row r="39" spans="1:5" ht="14.25">
      <c r="A39" s="28"/>
      <c r="B39" s="29">
        <v>33</v>
      </c>
      <c r="C39" s="30" t="s">
        <v>44</v>
      </c>
      <c r="D39" s="30"/>
      <c r="E39" s="31"/>
    </row>
    <row r="40" spans="1:5" ht="14.25">
      <c r="A40" s="28"/>
      <c r="B40" s="29">
        <v>34</v>
      </c>
      <c r="C40" s="30" t="s">
        <v>45</v>
      </c>
      <c r="D40" s="30"/>
      <c r="E40" s="31"/>
    </row>
    <row r="41" spans="1:5" ht="14.25">
      <c r="A41" s="28"/>
      <c r="B41" s="29">
        <v>35</v>
      </c>
      <c r="C41" s="30" t="s">
        <v>46</v>
      </c>
      <c r="D41" s="30"/>
      <c r="E41" s="31"/>
    </row>
    <row r="42" spans="1:5" ht="14.25">
      <c r="A42" s="28"/>
      <c r="B42" s="29">
        <v>36</v>
      </c>
      <c r="C42" s="30" t="s">
        <v>47</v>
      </c>
      <c r="D42" s="30"/>
      <c r="E42" s="31"/>
    </row>
    <row r="43" spans="1:5" ht="14.25">
      <c r="A43" s="28"/>
      <c r="B43" s="29">
        <v>37</v>
      </c>
      <c r="C43" s="30" t="s">
        <v>48</v>
      </c>
      <c r="D43" s="30"/>
      <c r="E43" s="31"/>
    </row>
    <row r="44" spans="1:5" ht="14.25">
      <c r="A44" s="28"/>
      <c r="B44" s="29">
        <v>38</v>
      </c>
      <c r="C44" s="30" t="s">
        <v>49</v>
      </c>
      <c r="D44" s="30"/>
      <c r="E44" s="31"/>
    </row>
    <row r="45" spans="1:5" ht="14.25">
      <c r="A45" s="28"/>
      <c r="B45" s="29">
        <v>39</v>
      </c>
      <c r="C45" s="34" t="s">
        <v>50</v>
      </c>
      <c r="D45" s="30"/>
      <c r="E45" s="31"/>
    </row>
    <row r="46" spans="1:5" ht="14.25">
      <c r="A46" s="28"/>
      <c r="B46" s="29">
        <v>40</v>
      </c>
      <c r="C46" s="34" t="s">
        <v>51</v>
      </c>
      <c r="D46" s="30"/>
      <c r="E46" s="31"/>
    </row>
    <row r="47" spans="1:5" ht="14.25">
      <c r="A47" s="28"/>
      <c r="B47" s="29">
        <v>41</v>
      </c>
      <c r="C47" s="34" t="s">
        <v>52</v>
      </c>
      <c r="D47" s="30"/>
      <c r="E47" s="31"/>
    </row>
    <row r="48" spans="1:5" ht="14.25">
      <c r="A48" s="28"/>
      <c r="B48" s="29">
        <v>42</v>
      </c>
      <c r="C48" s="34" t="s">
        <v>53</v>
      </c>
      <c r="D48" s="30"/>
      <c r="E48" s="31"/>
    </row>
    <row r="49" spans="1:5" ht="14.25">
      <c r="A49" s="28"/>
      <c r="B49" s="29">
        <v>43</v>
      </c>
      <c r="C49" s="34" t="s">
        <v>54</v>
      </c>
      <c r="D49" s="30"/>
      <c r="E49" s="31"/>
    </row>
    <row r="50" spans="1:5" ht="14.25">
      <c r="A50" s="28"/>
      <c r="B50" s="29">
        <v>44</v>
      </c>
      <c r="C50" s="34" t="s">
        <v>55</v>
      </c>
      <c r="D50" s="30"/>
      <c r="E50" s="31"/>
    </row>
    <row r="51" spans="1:5" ht="14.25">
      <c r="A51" s="28"/>
      <c r="B51" s="29">
        <v>45</v>
      </c>
      <c r="C51" s="34" t="s">
        <v>56</v>
      </c>
      <c r="D51" s="30"/>
      <c r="E51" s="31"/>
    </row>
    <row r="52" spans="1:5" ht="14.25">
      <c r="A52" s="28"/>
      <c r="B52" s="29">
        <v>46</v>
      </c>
      <c r="C52" s="34" t="s">
        <v>57</v>
      </c>
      <c r="D52" s="30"/>
      <c r="E52" s="31"/>
    </row>
    <row r="53" spans="1:5" ht="14.25">
      <c r="A53" s="28"/>
      <c r="B53" s="29">
        <v>47</v>
      </c>
      <c r="C53" s="34" t="s">
        <v>58</v>
      </c>
      <c r="D53" s="30"/>
      <c r="E53" s="31"/>
    </row>
    <row r="54" spans="1:5" ht="14.25">
      <c r="A54" s="28"/>
      <c r="B54" s="29">
        <v>48</v>
      </c>
      <c r="C54" s="34" t="s">
        <v>59</v>
      </c>
      <c r="D54" s="30"/>
      <c r="E54" s="31"/>
    </row>
    <row r="55" spans="1:5" ht="14.25">
      <c r="A55" s="28"/>
      <c r="B55" s="29">
        <v>49</v>
      </c>
      <c r="C55" s="34" t="s">
        <v>60</v>
      </c>
      <c r="D55" s="30"/>
      <c r="E55" s="31"/>
    </row>
    <row r="56" spans="1:5" ht="14.25">
      <c r="A56" s="28"/>
      <c r="B56" s="29">
        <v>50</v>
      </c>
      <c r="C56" s="34" t="s">
        <v>61</v>
      </c>
      <c r="D56" s="30"/>
      <c r="E56" s="31"/>
    </row>
    <row r="57" spans="1:5" ht="14.25">
      <c r="A57" s="28"/>
      <c r="B57" s="29">
        <v>51</v>
      </c>
      <c r="C57" s="34" t="s">
        <v>62</v>
      </c>
      <c r="D57" s="30"/>
      <c r="E57" s="31"/>
    </row>
    <row r="58" spans="1:5" ht="14.25">
      <c r="A58" s="28"/>
      <c r="B58" s="29">
        <v>52</v>
      </c>
      <c r="C58" s="34" t="s">
        <v>63</v>
      </c>
      <c r="D58" s="30"/>
      <c r="E58" s="31"/>
    </row>
    <row r="59" spans="1:5" ht="14.25">
      <c r="A59" s="28"/>
      <c r="B59" s="29">
        <v>53</v>
      </c>
      <c r="C59" s="34" t="s">
        <v>64</v>
      </c>
      <c r="D59" s="30"/>
      <c r="E59" s="31"/>
    </row>
    <row r="60" spans="1:5" ht="14.25">
      <c r="A60" s="28"/>
      <c r="B60" s="29">
        <v>54</v>
      </c>
      <c r="C60" s="34" t="s">
        <v>65</v>
      </c>
      <c r="D60" s="30"/>
      <c r="E60" s="31"/>
    </row>
    <row r="61" spans="1:5" ht="14.25">
      <c r="A61" s="28"/>
      <c r="B61" s="29">
        <v>55</v>
      </c>
      <c r="C61" s="34" t="s">
        <v>1</v>
      </c>
      <c r="D61" s="30"/>
      <c r="E61" s="31"/>
    </row>
    <row r="62" spans="1:5" ht="14.25">
      <c r="A62" s="28"/>
      <c r="B62" s="29">
        <v>56</v>
      </c>
      <c r="C62" s="34" t="s">
        <v>66</v>
      </c>
      <c r="D62" s="30"/>
      <c r="E62" s="31"/>
    </row>
    <row r="63" spans="1:5" ht="14.25">
      <c r="A63" s="28"/>
      <c r="B63" s="29">
        <v>57</v>
      </c>
      <c r="C63" s="34" t="s">
        <v>67</v>
      </c>
      <c r="D63" s="30"/>
      <c r="E63" s="31"/>
    </row>
    <row r="64" spans="1:5" ht="14.25">
      <c r="A64" s="28"/>
      <c r="B64" s="29">
        <v>58</v>
      </c>
      <c r="C64" s="34" t="s">
        <v>68</v>
      </c>
      <c r="D64" s="30"/>
      <c r="E64" s="31"/>
    </row>
    <row r="65" spans="1:5" ht="14.25">
      <c r="A65" s="28"/>
      <c r="B65" s="29">
        <v>59</v>
      </c>
      <c r="C65" s="34" t="s">
        <v>69</v>
      </c>
      <c r="D65" s="30"/>
      <c r="E65" s="31"/>
    </row>
    <row r="66" spans="1:5" ht="14.25">
      <c r="A66" s="28"/>
      <c r="B66" s="29">
        <v>60</v>
      </c>
      <c r="C66" s="34" t="s">
        <v>2</v>
      </c>
      <c r="D66" s="30"/>
      <c r="E66" s="31"/>
    </row>
    <row r="67" spans="1:5" ht="14.25">
      <c r="A67" s="28"/>
      <c r="B67" s="29">
        <v>61</v>
      </c>
      <c r="C67" s="34" t="s">
        <v>70</v>
      </c>
      <c r="D67" s="30"/>
      <c r="E67" s="31"/>
    </row>
    <row r="68" spans="1:5" ht="14.25">
      <c r="A68" s="28"/>
      <c r="B68" s="29">
        <v>62</v>
      </c>
      <c r="C68" s="34" t="s">
        <v>71</v>
      </c>
      <c r="D68" s="30"/>
      <c r="E68" s="31"/>
    </row>
    <row r="69" spans="1:5" ht="14.25">
      <c r="A69" s="28"/>
      <c r="B69" s="29">
        <v>63</v>
      </c>
      <c r="C69" s="34" t="s">
        <v>72</v>
      </c>
      <c r="D69" s="30"/>
      <c r="E69" s="31"/>
    </row>
    <row r="70" spans="1:5" ht="14.25">
      <c r="A70" s="28"/>
      <c r="B70" s="29">
        <v>64</v>
      </c>
      <c r="C70" s="34" t="s">
        <v>73</v>
      </c>
      <c r="D70" s="30"/>
      <c r="E70" s="31"/>
    </row>
    <row r="71" spans="1:5" ht="14.25">
      <c r="A71" s="28"/>
      <c r="B71" s="29">
        <v>65</v>
      </c>
      <c r="C71" s="34" t="s">
        <v>74</v>
      </c>
      <c r="D71" s="30"/>
      <c r="E71" s="31"/>
    </row>
    <row r="72" spans="1:5" ht="14.25">
      <c r="A72" s="28"/>
      <c r="B72" s="29">
        <v>66</v>
      </c>
      <c r="C72" s="34" t="s">
        <v>75</v>
      </c>
      <c r="D72" s="30"/>
      <c r="E72" s="31"/>
    </row>
    <row r="73" spans="1:5" ht="14.25">
      <c r="A73" s="28"/>
      <c r="B73" s="29">
        <v>67</v>
      </c>
      <c r="C73" s="34" t="s">
        <v>76</v>
      </c>
      <c r="D73" s="30"/>
      <c r="E73" s="31"/>
    </row>
    <row r="74" spans="1:5" ht="14.25">
      <c r="A74" s="28"/>
      <c r="B74" s="29">
        <v>68</v>
      </c>
      <c r="C74" s="34" t="s">
        <v>77</v>
      </c>
      <c r="D74" s="30"/>
      <c r="E74" s="31"/>
    </row>
    <row r="75" spans="1:5" ht="14.25">
      <c r="A75" s="28"/>
      <c r="B75" s="29">
        <v>69</v>
      </c>
      <c r="C75" s="34" t="s">
        <v>78</v>
      </c>
      <c r="D75" s="30"/>
      <c r="E75" s="31"/>
    </row>
    <row r="76" spans="1:5" ht="14.25">
      <c r="A76" s="28"/>
      <c r="B76" s="29">
        <v>70</v>
      </c>
      <c r="C76" s="34" t="s">
        <v>79</v>
      </c>
      <c r="D76" s="30"/>
      <c r="E76" s="31"/>
    </row>
    <row r="77" spans="1:5" ht="14.25">
      <c r="A77" s="28"/>
      <c r="B77" s="29">
        <v>71</v>
      </c>
      <c r="C77" s="34" t="s">
        <v>80</v>
      </c>
      <c r="D77" s="30"/>
      <c r="E77" s="31"/>
    </row>
    <row r="78" spans="1:5" ht="15" thickBot="1">
      <c r="A78" s="35"/>
      <c r="B78" s="36">
        <v>72</v>
      </c>
      <c r="C78" s="37" t="s">
        <v>81</v>
      </c>
      <c r="D78" s="38"/>
      <c r="E78" s="39"/>
    </row>
    <row r="79" spans="1:5" ht="15.75" thickBot="1">
      <c r="A79" s="40">
        <v>2</v>
      </c>
      <c r="B79" s="41"/>
      <c r="C79" s="42" t="s">
        <v>82</v>
      </c>
      <c r="D79" s="43" t="s">
        <v>83</v>
      </c>
      <c r="E79" s="44"/>
    </row>
    <row r="80" spans="1:5" ht="14.25">
      <c r="A80" s="45"/>
      <c r="B80" s="46">
        <v>1</v>
      </c>
      <c r="C80" s="47" t="s">
        <v>84</v>
      </c>
      <c r="D80" s="48"/>
      <c r="E80" s="49"/>
    </row>
    <row r="81" spans="1:5" ht="14.25">
      <c r="A81" s="28"/>
      <c r="B81" s="29">
        <v>2</v>
      </c>
      <c r="C81" s="30" t="s">
        <v>34</v>
      </c>
      <c r="D81" s="30"/>
      <c r="E81" s="31"/>
    </row>
    <row r="82" spans="1:5" ht="30" customHeight="1">
      <c r="A82" s="28"/>
      <c r="B82" s="29">
        <v>3</v>
      </c>
      <c r="C82" s="33" t="s">
        <v>85</v>
      </c>
      <c r="D82" s="30"/>
      <c r="E82" s="31"/>
    </row>
    <row r="83" spans="1:5" ht="14.25">
      <c r="A83" s="28"/>
      <c r="B83" s="29">
        <v>4</v>
      </c>
      <c r="C83" s="30" t="s">
        <v>37</v>
      </c>
      <c r="D83" s="30"/>
      <c r="E83" s="31"/>
    </row>
    <row r="84" spans="1:5" ht="29.25" customHeight="1">
      <c r="A84" s="28"/>
      <c r="B84" s="29">
        <v>5</v>
      </c>
      <c r="C84" s="33" t="s">
        <v>38</v>
      </c>
      <c r="D84" s="30"/>
      <c r="E84" s="31"/>
    </row>
    <row r="85" spans="1:5" ht="29.25" customHeight="1">
      <c r="A85" s="28"/>
      <c r="B85" s="29">
        <v>6</v>
      </c>
      <c r="C85" s="33" t="s">
        <v>39</v>
      </c>
      <c r="D85" s="30"/>
      <c r="E85" s="31"/>
    </row>
    <row r="86" spans="1:5" ht="14.25">
      <c r="A86" s="28"/>
      <c r="B86" s="29">
        <v>7</v>
      </c>
      <c r="C86" s="30" t="s">
        <v>40</v>
      </c>
      <c r="D86" s="30"/>
      <c r="E86" s="31"/>
    </row>
    <row r="87" spans="1:5" ht="14.25">
      <c r="A87" s="28"/>
      <c r="B87" s="29">
        <v>8</v>
      </c>
      <c r="C87" s="30" t="s">
        <v>41</v>
      </c>
      <c r="D87" s="30"/>
      <c r="E87" s="31"/>
    </row>
    <row r="88" spans="1:5" ht="14.25">
      <c r="A88" s="28"/>
      <c r="B88" s="29">
        <v>9</v>
      </c>
      <c r="C88" s="30" t="s">
        <v>42</v>
      </c>
      <c r="D88" s="30"/>
      <c r="E88" s="31"/>
    </row>
    <row r="89" spans="1:5" ht="14.25">
      <c r="A89" s="28"/>
      <c r="B89" s="29">
        <v>10</v>
      </c>
      <c r="C89" s="30" t="s">
        <v>43</v>
      </c>
      <c r="D89" s="30"/>
      <c r="E89" s="31"/>
    </row>
    <row r="90" spans="1:5" ht="14.25">
      <c r="A90" s="28"/>
      <c r="B90" s="29">
        <v>11</v>
      </c>
      <c r="C90" s="30" t="s">
        <v>44</v>
      </c>
      <c r="D90" s="30"/>
      <c r="E90" s="31"/>
    </row>
    <row r="91" spans="1:5" ht="14.25">
      <c r="A91" s="28"/>
      <c r="B91" s="29">
        <v>12</v>
      </c>
      <c r="C91" s="30" t="s">
        <v>45</v>
      </c>
      <c r="D91" s="30"/>
      <c r="E91" s="31"/>
    </row>
    <row r="92" spans="1:5" ht="14.25">
      <c r="A92" s="28"/>
      <c r="B92" s="29">
        <v>13</v>
      </c>
      <c r="C92" s="30" t="s">
        <v>46</v>
      </c>
      <c r="D92" s="30"/>
      <c r="E92" s="31"/>
    </row>
    <row r="93" spans="1:5" ht="14.25">
      <c r="A93" s="28"/>
      <c r="B93" s="29">
        <v>14</v>
      </c>
      <c r="C93" s="34" t="s">
        <v>86</v>
      </c>
      <c r="D93" s="30"/>
      <c r="E93" s="31"/>
    </row>
    <row r="94" spans="1:5" ht="14.25">
      <c r="A94" s="28"/>
      <c r="B94" s="29">
        <v>15</v>
      </c>
      <c r="C94" s="34" t="s">
        <v>87</v>
      </c>
      <c r="D94" s="34"/>
      <c r="E94" s="31"/>
    </row>
    <row r="95" spans="1:5" ht="14.25">
      <c r="A95" s="28"/>
      <c r="B95" s="29">
        <v>16</v>
      </c>
      <c r="C95" s="34" t="s">
        <v>88</v>
      </c>
      <c r="D95" s="30"/>
      <c r="E95" s="31"/>
    </row>
    <row r="96" spans="1:5" ht="15" thickBot="1">
      <c r="A96" s="35"/>
      <c r="B96" s="36">
        <v>17</v>
      </c>
      <c r="C96" s="37" t="s">
        <v>89</v>
      </c>
      <c r="D96" s="38"/>
      <c r="E96" s="39"/>
    </row>
    <row r="97" spans="1:5" ht="15.75" thickBot="1">
      <c r="A97" s="40">
        <v>3</v>
      </c>
      <c r="B97" s="21"/>
      <c r="C97" s="43" t="s">
        <v>90</v>
      </c>
      <c r="D97" s="43" t="s">
        <v>83</v>
      </c>
      <c r="E97" s="44"/>
    </row>
    <row r="98" spans="1:5" ht="14.25">
      <c r="A98" s="23"/>
      <c r="B98" s="24">
        <v>1</v>
      </c>
      <c r="C98" s="25" t="s">
        <v>30</v>
      </c>
      <c r="D98" s="25"/>
      <c r="E98" s="50"/>
    </row>
    <row r="99" spans="1:5" ht="14.25">
      <c r="A99" s="28"/>
      <c r="B99" s="29">
        <v>2</v>
      </c>
      <c r="C99" s="30" t="s">
        <v>31</v>
      </c>
      <c r="D99" s="30"/>
      <c r="E99" s="31"/>
    </row>
    <row r="100" spans="1:5" ht="14.25">
      <c r="A100" s="28"/>
      <c r="B100" s="29">
        <v>3</v>
      </c>
      <c r="C100" s="32" t="s">
        <v>32</v>
      </c>
      <c r="D100" s="30"/>
      <c r="E100" s="31"/>
    </row>
    <row r="101" spans="1:5" ht="14.25">
      <c r="A101" s="28"/>
      <c r="B101" s="29">
        <v>4</v>
      </c>
      <c r="C101" s="30" t="s">
        <v>91</v>
      </c>
      <c r="D101" s="30"/>
      <c r="E101" s="31"/>
    </row>
    <row r="102" spans="1:5" ht="14.25">
      <c r="A102" s="28"/>
      <c r="B102" s="29">
        <v>5</v>
      </c>
      <c r="C102" s="34" t="s">
        <v>87</v>
      </c>
      <c r="D102" s="30"/>
      <c r="E102" s="31"/>
    </row>
    <row r="103" spans="1:5" ht="15" thickBot="1">
      <c r="A103" s="51"/>
      <c r="B103" s="52">
        <v>6</v>
      </c>
      <c r="C103" s="53" t="s">
        <v>92</v>
      </c>
      <c r="D103" s="53"/>
      <c r="E103" s="54"/>
    </row>
    <row r="104" spans="1:5" ht="15.75" thickBot="1">
      <c r="A104" s="40">
        <v>4</v>
      </c>
      <c r="B104" s="41"/>
      <c r="C104" s="43" t="s">
        <v>93</v>
      </c>
      <c r="D104" s="43" t="s">
        <v>83</v>
      </c>
      <c r="E104" s="44"/>
    </row>
    <row r="105" spans="1:5" ht="14.25">
      <c r="A105" s="45"/>
      <c r="B105" s="46">
        <v>1</v>
      </c>
      <c r="C105" s="55" t="s">
        <v>54</v>
      </c>
      <c r="D105" s="48"/>
      <c r="E105" s="49"/>
    </row>
    <row r="106" spans="1:5" ht="14.25">
      <c r="A106" s="28"/>
      <c r="B106" s="29">
        <v>2</v>
      </c>
      <c r="C106" s="34" t="s">
        <v>72</v>
      </c>
      <c r="D106" s="30"/>
      <c r="E106" s="31"/>
    </row>
    <row r="107" spans="1:5" ht="14.25">
      <c r="A107" s="28"/>
      <c r="B107" s="29">
        <v>3</v>
      </c>
      <c r="C107" s="34" t="s">
        <v>73</v>
      </c>
      <c r="D107" s="30"/>
      <c r="E107" s="31"/>
    </row>
    <row r="108" spans="1:5" ht="14.25">
      <c r="A108" s="28"/>
      <c r="B108" s="29">
        <v>4</v>
      </c>
      <c r="C108" s="34" t="s">
        <v>74</v>
      </c>
      <c r="D108" s="30"/>
      <c r="E108" s="31"/>
    </row>
    <row r="109" spans="1:5" ht="15" thickBot="1">
      <c r="A109" s="35"/>
      <c r="B109" s="36">
        <v>5</v>
      </c>
      <c r="C109" s="37" t="s">
        <v>75</v>
      </c>
      <c r="D109" s="38"/>
      <c r="E109" s="39"/>
    </row>
    <row r="110" spans="1:5" ht="15.75" thickBot="1">
      <c r="A110" s="40">
        <v>5</v>
      </c>
      <c r="B110" s="21"/>
      <c r="C110" s="43" t="s">
        <v>94</v>
      </c>
      <c r="D110" s="43" t="s">
        <v>83</v>
      </c>
      <c r="E110" s="44"/>
    </row>
    <row r="111" spans="1:5" ht="14.25">
      <c r="A111" s="45"/>
      <c r="B111" s="46">
        <v>1</v>
      </c>
      <c r="C111" s="55" t="s">
        <v>81</v>
      </c>
      <c r="D111" s="48"/>
      <c r="E111" s="49"/>
    </row>
    <row r="112" spans="1:5" ht="14.25">
      <c r="A112" s="28"/>
      <c r="B112" s="29">
        <v>2</v>
      </c>
      <c r="C112" s="34" t="s">
        <v>95</v>
      </c>
      <c r="D112" s="30"/>
      <c r="E112" s="31"/>
    </row>
    <row r="113" spans="1:5" ht="14.25">
      <c r="A113" s="28"/>
      <c r="B113" s="29">
        <v>3</v>
      </c>
      <c r="C113" s="34" t="s">
        <v>96</v>
      </c>
      <c r="D113" s="30"/>
      <c r="E113" s="31"/>
    </row>
    <row r="114" spans="1:5" ht="15" thickBot="1">
      <c r="A114" s="35"/>
      <c r="B114" s="36">
        <v>4</v>
      </c>
      <c r="C114" s="38" t="s">
        <v>97</v>
      </c>
      <c r="D114" s="38"/>
      <c r="E114" s="39"/>
    </row>
    <row r="115" spans="1:5" ht="15.75" thickBot="1">
      <c r="A115" s="40">
        <v>6</v>
      </c>
      <c r="B115" s="21"/>
      <c r="C115" s="43" t="s">
        <v>98</v>
      </c>
      <c r="D115" s="43" t="s">
        <v>83</v>
      </c>
      <c r="E115" s="44"/>
    </row>
    <row r="116" spans="1:5" ht="15" thickBot="1">
      <c r="A116" s="16"/>
      <c r="B116" s="17">
        <v>1</v>
      </c>
      <c r="C116" s="56" t="s">
        <v>20</v>
      </c>
      <c r="D116" s="56"/>
      <c r="E116" s="57"/>
    </row>
  </sheetData>
  <sheetProtection/>
  <mergeCells count="1">
    <mergeCell ref="D7:E7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E95"/>
  <sheetViews>
    <sheetView zoomScale="120" zoomScaleNormal="120" zoomScalePageLayoutView="0" workbookViewId="0" topLeftCell="A44">
      <selection activeCell="D81" sqref="D81"/>
    </sheetView>
  </sheetViews>
  <sheetFormatPr defaultColWidth="9.00390625" defaultRowHeight="12.75"/>
  <cols>
    <col min="1" max="1" width="11.625" style="4" customWidth="1"/>
    <col min="2" max="2" width="12.875" style="3" customWidth="1"/>
    <col min="3" max="3" width="47.375" style="3" customWidth="1"/>
    <col min="4" max="4" width="18.625" style="380" customWidth="1"/>
    <col min="5" max="5" width="20.625" style="3" customWidth="1"/>
    <col min="6" max="16384" width="9.375" style="3" customWidth="1"/>
  </cols>
  <sheetData>
    <row r="1" spans="1:4" s="277" customFormat="1" ht="21" customHeight="1" thickBot="1">
      <c r="A1" s="276"/>
      <c r="D1" s="278" t="s">
        <v>462</v>
      </c>
    </row>
    <row r="2" spans="1:4" s="283" customFormat="1" ht="15.75">
      <c r="A2" s="279" t="s">
        <v>405</v>
      </c>
      <c r="B2" s="280"/>
      <c r="C2" s="281"/>
      <c r="D2" s="282"/>
    </row>
    <row r="3" spans="1:4" s="283" customFormat="1" ht="16.5" thickBot="1">
      <c r="A3" s="284" t="s">
        <v>408</v>
      </c>
      <c r="B3" s="285"/>
      <c r="C3" s="286"/>
      <c r="D3" s="287"/>
    </row>
    <row r="4" spans="1:4" s="290" customFormat="1" ht="15.75" customHeight="1" thickBot="1">
      <c r="A4" s="288"/>
      <c r="B4" s="288"/>
      <c r="C4" s="288"/>
      <c r="D4" s="289" t="s">
        <v>144</v>
      </c>
    </row>
    <row r="5" spans="1:4" ht="36">
      <c r="A5" s="291" t="s">
        <v>409</v>
      </c>
      <c r="B5" s="292" t="s">
        <v>410</v>
      </c>
      <c r="C5" s="618" t="s">
        <v>411</v>
      </c>
      <c r="D5" s="620" t="s">
        <v>412</v>
      </c>
    </row>
    <row r="6" spans="1:4" ht="13.5" thickBot="1">
      <c r="A6" s="293" t="s">
        <v>413</v>
      </c>
      <c r="B6" s="294"/>
      <c r="C6" s="619"/>
      <c r="D6" s="621"/>
    </row>
    <row r="7" spans="1:4" s="2" customFormat="1" ht="12.75" customHeight="1" thickBot="1">
      <c r="A7" s="295">
        <v>1</v>
      </c>
      <c r="B7" s="296">
        <v>2</v>
      </c>
      <c r="C7" s="296">
        <v>3</v>
      </c>
      <c r="D7" s="297">
        <v>4</v>
      </c>
    </row>
    <row r="8" spans="1:4" s="2" customFormat="1" ht="15.75" customHeight="1" thickBot="1">
      <c r="A8" s="298"/>
      <c r="B8" s="299"/>
      <c r="C8" s="299" t="s">
        <v>323</v>
      </c>
      <c r="D8" s="300"/>
    </row>
    <row r="9" spans="1:4" s="305" customFormat="1" ht="12" customHeight="1" thickBot="1">
      <c r="A9" s="301">
        <v>1</v>
      </c>
      <c r="B9" s="302"/>
      <c r="C9" s="303" t="s">
        <v>414</v>
      </c>
      <c r="D9" s="304">
        <f>SUM(D10:D13)</f>
        <v>53405</v>
      </c>
    </row>
    <row r="10" spans="1:5" s="310" customFormat="1" ht="12" customHeight="1">
      <c r="A10" s="306"/>
      <c r="B10" s="307">
        <v>1</v>
      </c>
      <c r="C10" s="308" t="s">
        <v>415</v>
      </c>
      <c r="D10" s="309">
        <f>'5. sz. mell'!D10</f>
        <v>500</v>
      </c>
      <c r="E10" s="335"/>
    </row>
    <row r="11" spans="1:4" s="310" customFormat="1" ht="12" customHeight="1">
      <c r="A11" s="306"/>
      <c r="B11" s="307">
        <v>2</v>
      </c>
      <c r="C11" s="308" t="s">
        <v>416</v>
      </c>
      <c r="D11" s="309">
        <v>41979</v>
      </c>
    </row>
    <row r="12" spans="1:4" s="310" customFormat="1" ht="12" customHeight="1">
      <c r="A12" s="306"/>
      <c r="B12" s="307">
        <v>3</v>
      </c>
      <c r="C12" s="308" t="s">
        <v>417</v>
      </c>
      <c r="D12" s="309">
        <v>7276</v>
      </c>
    </row>
    <row r="13" spans="1:4" s="310" customFormat="1" ht="12" customHeight="1" thickBot="1">
      <c r="A13" s="306"/>
      <c r="B13" s="307">
        <v>4</v>
      </c>
      <c r="C13" s="308" t="s">
        <v>418</v>
      </c>
      <c r="D13" s="309">
        <v>3650</v>
      </c>
    </row>
    <row r="14" spans="1:4" s="305" customFormat="1" ht="12" customHeight="1" thickBot="1">
      <c r="A14" s="301">
        <v>2</v>
      </c>
      <c r="B14" s="302"/>
      <c r="C14" s="303" t="s">
        <v>419</v>
      </c>
      <c r="D14" s="311">
        <f>SUM(D15:D18)</f>
        <v>167419</v>
      </c>
    </row>
    <row r="15" spans="1:4" s="305" customFormat="1" ht="12" customHeight="1">
      <c r="A15" s="312"/>
      <c r="B15" s="313">
        <v>1</v>
      </c>
      <c r="C15" s="314" t="s">
        <v>157</v>
      </c>
      <c r="D15" s="521">
        <f>'5. sz. mell'!D15</f>
        <v>0</v>
      </c>
    </row>
    <row r="16" spans="1:4" s="305" customFormat="1" ht="12" customHeight="1">
      <c r="A16" s="316"/>
      <c r="B16" s="317">
        <v>2</v>
      </c>
      <c r="C16" s="318" t="s">
        <v>420</v>
      </c>
      <c r="D16" s="309">
        <f>'5. sz. mell'!D16</f>
        <v>93110</v>
      </c>
    </row>
    <row r="17" spans="1:5" s="310" customFormat="1" ht="12" customHeight="1">
      <c r="A17" s="306"/>
      <c r="B17" s="307">
        <v>3</v>
      </c>
      <c r="C17" s="308" t="s">
        <v>421</v>
      </c>
      <c r="D17" s="309">
        <f>'5. sz. mell'!D17</f>
        <v>74309</v>
      </c>
      <c r="E17" s="320"/>
    </row>
    <row r="18" spans="1:5" s="310" customFormat="1" ht="12" customHeight="1" thickBot="1">
      <c r="A18" s="387"/>
      <c r="B18" s="388">
        <v>4</v>
      </c>
      <c r="C18" s="355" t="s">
        <v>163</v>
      </c>
      <c r="D18" s="328">
        <f>'5. sz. mell'!D18</f>
        <v>0</v>
      </c>
      <c r="E18" s="335"/>
    </row>
    <row r="19" spans="1:4" s="305" customFormat="1" ht="12" customHeight="1" thickBot="1">
      <c r="A19" s="301">
        <v>3</v>
      </c>
      <c r="B19" s="302"/>
      <c r="C19" s="303" t="s">
        <v>422</v>
      </c>
      <c r="D19" s="311">
        <f>SUM(D20:D28)</f>
        <v>112804</v>
      </c>
    </row>
    <row r="20" spans="1:4" s="310" customFormat="1" ht="12" customHeight="1">
      <c r="A20" s="306"/>
      <c r="B20" s="307">
        <v>1</v>
      </c>
      <c r="C20" s="308" t="s">
        <v>423</v>
      </c>
      <c r="D20" s="309">
        <f>'5. sz. mell'!D20</f>
        <v>109222</v>
      </c>
    </row>
    <row r="21" spans="1:4" s="310" customFormat="1" ht="12" customHeight="1">
      <c r="A21" s="306"/>
      <c r="B21" s="307">
        <v>2</v>
      </c>
      <c r="C21" s="308" t="s">
        <v>175</v>
      </c>
      <c r="D21" s="309">
        <f>'5. sz. mell'!D21</f>
        <v>1860</v>
      </c>
    </row>
    <row r="22" spans="1:4" s="310" customFormat="1" ht="12" customHeight="1">
      <c r="A22" s="306"/>
      <c r="B22" s="307">
        <v>3</v>
      </c>
      <c r="C22" s="308" t="s">
        <v>424</v>
      </c>
      <c r="D22" s="309">
        <f>'5. sz. mell'!D22</f>
        <v>1713</v>
      </c>
    </row>
    <row r="23" spans="1:4" s="310" customFormat="1" ht="12" customHeight="1">
      <c r="A23" s="306"/>
      <c r="B23" s="307">
        <v>4</v>
      </c>
      <c r="C23" s="308" t="s">
        <v>425</v>
      </c>
      <c r="D23" s="309">
        <f>'5. sz. mell'!D23</f>
        <v>0</v>
      </c>
    </row>
    <row r="24" spans="1:4" s="310" customFormat="1" ht="12" customHeight="1">
      <c r="A24" s="306"/>
      <c r="B24" s="307">
        <v>5</v>
      </c>
      <c r="C24" s="308" t="s">
        <v>426</v>
      </c>
      <c r="D24" s="309">
        <f>'5. sz. mell'!D24</f>
        <v>9</v>
      </c>
    </row>
    <row r="25" spans="1:4" s="310" customFormat="1" ht="12" customHeight="1">
      <c r="A25" s="306"/>
      <c r="B25" s="307">
        <v>6</v>
      </c>
      <c r="C25" s="308" t="s">
        <v>427</v>
      </c>
      <c r="D25" s="309">
        <f>'5. sz. mell'!D25</f>
        <v>0</v>
      </c>
    </row>
    <row r="26" spans="1:4" s="310" customFormat="1" ht="12" customHeight="1">
      <c r="A26" s="306"/>
      <c r="B26" s="307">
        <v>7</v>
      </c>
      <c r="C26" s="308" t="s">
        <v>428</v>
      </c>
      <c r="D26" s="309">
        <f>'5. sz. mell'!D26</f>
        <v>0</v>
      </c>
    </row>
    <row r="27" spans="1:4" s="310" customFormat="1" ht="12" customHeight="1">
      <c r="A27" s="306"/>
      <c r="B27" s="307">
        <v>8</v>
      </c>
      <c r="C27" s="308" t="s">
        <v>189</v>
      </c>
      <c r="D27" s="309">
        <f>'5. sz. mell'!D27</f>
        <v>0</v>
      </c>
    </row>
    <row r="28" spans="1:4" s="310" customFormat="1" ht="12" customHeight="1" thickBot="1">
      <c r="A28" s="321"/>
      <c r="B28" s="322">
        <v>9</v>
      </c>
      <c r="C28" s="323" t="s">
        <v>191</v>
      </c>
      <c r="D28" s="309">
        <f>'5. sz. mell'!D28</f>
        <v>0</v>
      </c>
    </row>
    <row r="29" spans="1:4" s="305" customFormat="1" ht="12" customHeight="1" thickBot="1">
      <c r="A29" s="301">
        <v>4</v>
      </c>
      <c r="B29" s="302"/>
      <c r="C29" s="303" t="s">
        <v>429</v>
      </c>
      <c r="D29" s="311">
        <f>SUM(D30:D32)</f>
        <v>22</v>
      </c>
    </row>
    <row r="30" spans="1:4" s="310" customFormat="1" ht="12" customHeight="1">
      <c r="A30" s="306"/>
      <c r="B30" s="307">
        <v>1</v>
      </c>
      <c r="C30" s="308" t="s">
        <v>430</v>
      </c>
      <c r="D30" s="309">
        <f>'5. sz. mell'!D30</f>
        <v>22</v>
      </c>
    </row>
    <row r="31" spans="1:4" s="310" customFormat="1" ht="12" customHeight="1">
      <c r="A31" s="306"/>
      <c r="B31" s="307">
        <v>2</v>
      </c>
      <c r="C31" s="308" t="s">
        <v>431</v>
      </c>
      <c r="D31" s="309">
        <f>'5. sz. mell'!D31</f>
        <v>0</v>
      </c>
    </row>
    <row r="32" spans="1:4" s="310" customFormat="1" ht="12" customHeight="1" thickBot="1">
      <c r="A32" s="306"/>
      <c r="B32" s="307">
        <v>3</v>
      </c>
      <c r="C32" s="308" t="s">
        <v>432</v>
      </c>
      <c r="D32" s="309">
        <f>'5. sz. mell'!D32</f>
        <v>0</v>
      </c>
    </row>
    <row r="33" spans="1:4" s="310" customFormat="1" ht="12" customHeight="1" thickBot="1">
      <c r="A33" s="301">
        <v>5</v>
      </c>
      <c r="B33" s="302"/>
      <c r="C33" s="303" t="s">
        <v>433</v>
      </c>
      <c r="D33" s="311">
        <f>SUM(D34:D38)</f>
        <v>41910</v>
      </c>
    </row>
    <row r="34" spans="1:4" s="310" customFormat="1" ht="12" customHeight="1">
      <c r="A34" s="325"/>
      <c r="B34" s="326">
        <v>1</v>
      </c>
      <c r="C34" s="327" t="s">
        <v>434</v>
      </c>
      <c r="D34" s="328">
        <f>'5. sz. mell'!D34</f>
        <v>5477</v>
      </c>
    </row>
    <row r="35" spans="1:4" s="310" customFormat="1" ht="12" customHeight="1">
      <c r="A35" s="306"/>
      <c r="B35" s="307">
        <v>2</v>
      </c>
      <c r="C35" s="327" t="s">
        <v>435</v>
      </c>
      <c r="D35" s="328">
        <f>'5. sz. mell'!D35</f>
        <v>0</v>
      </c>
    </row>
    <row r="36" spans="1:4" s="310" customFormat="1" ht="12" customHeight="1">
      <c r="A36" s="306"/>
      <c r="B36" s="307">
        <v>3</v>
      </c>
      <c r="C36" s="308" t="s">
        <v>436</v>
      </c>
      <c r="D36" s="328">
        <f>'5. sz. mell'!D36</f>
        <v>36433</v>
      </c>
    </row>
    <row r="37" spans="1:4" s="310" customFormat="1" ht="12" customHeight="1">
      <c r="A37" s="306"/>
      <c r="B37" s="307">
        <v>4</v>
      </c>
      <c r="C37" s="329" t="s">
        <v>437</v>
      </c>
      <c r="D37" s="328">
        <f>'5. sz. mell'!D37</f>
        <v>0</v>
      </c>
    </row>
    <row r="38" spans="1:4" s="310" customFormat="1" ht="12" customHeight="1" thickBot="1">
      <c r="A38" s="321"/>
      <c r="B38" s="322">
        <v>5</v>
      </c>
      <c r="C38" s="323" t="s">
        <v>438</v>
      </c>
      <c r="D38" s="319">
        <f>'5. sz. mell'!D38</f>
        <v>0</v>
      </c>
    </row>
    <row r="39" spans="1:4" s="310" customFormat="1" ht="12" customHeight="1" thickBot="1">
      <c r="A39" s="331">
        <v>6</v>
      </c>
      <c r="B39" s="332"/>
      <c r="C39" s="522" t="s">
        <v>439</v>
      </c>
      <c r="D39" s="529">
        <f>D40+D41</f>
        <v>661</v>
      </c>
    </row>
    <row r="40" spans="1:4" s="310" customFormat="1" ht="12" customHeight="1">
      <c r="A40" s="336"/>
      <c r="B40" s="317">
        <v>1</v>
      </c>
      <c r="C40" s="337" t="s">
        <v>440</v>
      </c>
      <c r="D40" s="338">
        <f>'5. sz. mell'!D40</f>
        <v>0</v>
      </c>
    </row>
    <row r="41" spans="1:4" s="310" customFormat="1" ht="12" customHeight="1" thickBot="1">
      <c r="A41" s="321"/>
      <c r="B41" s="322">
        <v>2</v>
      </c>
      <c r="C41" s="339" t="s">
        <v>441</v>
      </c>
      <c r="D41" s="338">
        <f>'5. sz. mell'!D41</f>
        <v>661</v>
      </c>
    </row>
    <row r="42" spans="1:4" s="305" customFormat="1" ht="12" customHeight="1" thickBot="1">
      <c r="A42" s="301">
        <v>7</v>
      </c>
      <c r="B42" s="302"/>
      <c r="C42" s="333" t="s">
        <v>442</v>
      </c>
      <c r="D42" s="340">
        <f>D9+D14+D29+D33+D39+D19</f>
        <v>376221</v>
      </c>
    </row>
    <row r="43" spans="1:4" s="310" customFormat="1" ht="12" customHeight="1" thickBot="1">
      <c r="A43" s="331">
        <v>8</v>
      </c>
      <c r="B43" s="332"/>
      <c r="C43" s="341" t="s">
        <v>443</v>
      </c>
      <c r="D43" s="330">
        <v>0</v>
      </c>
    </row>
    <row r="44" spans="1:4" s="310" customFormat="1" ht="12" customHeight="1" thickBot="1">
      <c r="A44" s="342">
        <v>9</v>
      </c>
      <c r="B44" s="343"/>
      <c r="C44" s="341" t="s">
        <v>444</v>
      </c>
      <c r="D44" s="330">
        <v>0</v>
      </c>
    </row>
    <row r="45" spans="1:4" s="310" customFormat="1" ht="12" customHeight="1" thickBot="1">
      <c r="A45" s="345">
        <v>10</v>
      </c>
      <c r="B45" s="346"/>
      <c r="C45" s="333" t="s">
        <v>445</v>
      </c>
      <c r="D45" s="304">
        <f>D46+D47+D48+D50+D50</f>
        <v>75934</v>
      </c>
    </row>
    <row r="46" spans="1:4" s="310" customFormat="1" ht="12" customHeight="1">
      <c r="A46" s="347"/>
      <c r="B46" s="348">
        <v>1</v>
      </c>
      <c r="C46" s="308" t="s">
        <v>446</v>
      </c>
      <c r="D46" s="349">
        <f>'5. sz. mell'!D46</f>
        <v>75934</v>
      </c>
    </row>
    <row r="47" spans="1:4" s="310" customFormat="1" ht="12" customHeight="1">
      <c r="A47" s="350"/>
      <c r="B47" s="351">
        <v>2</v>
      </c>
      <c r="C47" s="308" t="s">
        <v>245</v>
      </c>
      <c r="D47" s="349">
        <f>'5. sz. mell'!D47</f>
        <v>0</v>
      </c>
    </row>
    <row r="48" spans="1:4" s="310" customFormat="1" ht="12" customHeight="1">
      <c r="A48" s="350"/>
      <c r="B48" s="351">
        <v>3</v>
      </c>
      <c r="C48" s="308" t="s">
        <v>247</v>
      </c>
      <c r="D48" s="349">
        <f>'5. sz. mell'!D48</f>
        <v>0</v>
      </c>
    </row>
    <row r="49" spans="1:4" s="310" customFormat="1" ht="12" customHeight="1">
      <c r="A49" s="350"/>
      <c r="B49" s="351">
        <v>4</v>
      </c>
      <c r="C49" s="308" t="s">
        <v>249</v>
      </c>
      <c r="D49" s="349">
        <f>'5. sz. mell'!D49</f>
        <v>0</v>
      </c>
    </row>
    <row r="50" spans="1:4" s="310" customFormat="1" ht="12" customHeight="1">
      <c r="A50" s="350"/>
      <c r="B50" s="351">
        <v>5</v>
      </c>
      <c r="C50" s="308" t="s">
        <v>447</v>
      </c>
      <c r="D50" s="349">
        <f>'5. sz. mell'!D50</f>
        <v>0</v>
      </c>
    </row>
    <row r="51" spans="1:4" s="310" customFormat="1" ht="12" customHeight="1" thickBot="1">
      <c r="A51" s="353"/>
      <c r="B51" s="354">
        <v>6</v>
      </c>
      <c r="C51" s="355" t="s">
        <v>253</v>
      </c>
      <c r="D51" s="349">
        <f>'5. sz. mell'!D51</f>
        <v>0</v>
      </c>
    </row>
    <row r="52" spans="1:5" s="310" customFormat="1" ht="15" customHeight="1" thickBot="1">
      <c r="A52" s="357"/>
      <c r="B52" s="358"/>
      <c r="C52" s="389" t="s">
        <v>448</v>
      </c>
      <c r="D52" s="390">
        <f>D45+D44+D43+D42</f>
        <v>452155</v>
      </c>
      <c r="E52" s="335">
        <f>D52+1650+625</f>
        <v>454430</v>
      </c>
    </row>
    <row r="53" spans="1:4" s="310" customFormat="1" ht="15" customHeight="1">
      <c r="A53" s="361"/>
      <c r="B53" s="361"/>
      <c r="C53" s="362"/>
      <c r="D53" s="363"/>
    </row>
    <row r="54" spans="1:4" ht="12.75">
      <c r="A54" s="364"/>
      <c r="B54" s="365"/>
      <c r="C54" s="365"/>
      <c r="D54" s="366"/>
    </row>
    <row r="55" spans="1:4" ht="13.5" thickBot="1">
      <c r="A55" s="364"/>
      <c r="B55" s="365"/>
      <c r="C55" s="365"/>
      <c r="D55" s="366"/>
    </row>
    <row r="56" spans="1:4" s="2" customFormat="1" ht="16.5" customHeight="1" thickBot="1">
      <c r="A56" s="367"/>
      <c r="B56" s="368"/>
      <c r="C56" s="369" t="s">
        <v>324</v>
      </c>
      <c r="D56" s="370"/>
    </row>
    <row r="57" spans="1:4" s="371" customFormat="1" ht="12" customHeight="1" thickBot="1">
      <c r="A57" s="301">
        <v>11</v>
      </c>
      <c r="B57" s="302"/>
      <c r="C57" s="303" t="s">
        <v>449</v>
      </c>
      <c r="D57" s="311">
        <f>SUM(D58:D71)</f>
        <v>373468</v>
      </c>
    </row>
    <row r="58" spans="1:4" ht="12" customHeight="1">
      <c r="A58" s="306"/>
      <c r="B58" s="372">
        <v>1</v>
      </c>
      <c r="C58" s="130" t="s">
        <v>263</v>
      </c>
      <c r="D58" s="309">
        <v>184129</v>
      </c>
    </row>
    <row r="59" spans="1:4" ht="12" customHeight="1">
      <c r="A59" s="306"/>
      <c r="B59" s="372"/>
      <c r="C59" s="373" t="s">
        <v>450</v>
      </c>
      <c r="D59" s="309">
        <v>0</v>
      </c>
    </row>
    <row r="60" spans="1:4" ht="12" customHeight="1">
      <c r="A60" s="306"/>
      <c r="B60" s="372">
        <v>2</v>
      </c>
      <c r="C60" s="88" t="s">
        <v>265</v>
      </c>
      <c r="D60" s="309">
        <v>47005</v>
      </c>
    </row>
    <row r="61" spans="1:4" ht="12" customHeight="1">
      <c r="A61" s="306"/>
      <c r="B61" s="372">
        <v>3</v>
      </c>
      <c r="C61" s="88" t="s">
        <v>451</v>
      </c>
      <c r="D61" s="309">
        <v>105433</v>
      </c>
    </row>
    <row r="62" spans="1:4" ht="12" customHeight="1">
      <c r="A62" s="306"/>
      <c r="B62" s="372">
        <v>4</v>
      </c>
      <c r="C62" s="162" t="s">
        <v>269</v>
      </c>
      <c r="D62" s="309">
        <v>2018</v>
      </c>
    </row>
    <row r="63" spans="1:4" ht="12" customHeight="1">
      <c r="A63" s="306"/>
      <c r="B63" s="372"/>
      <c r="C63" s="375" t="s">
        <v>452</v>
      </c>
      <c r="D63" s="309">
        <v>0</v>
      </c>
    </row>
    <row r="64" spans="1:4" ht="12" customHeight="1">
      <c r="A64" s="306"/>
      <c r="B64" s="372">
        <v>5</v>
      </c>
      <c r="C64" s="163" t="s">
        <v>336</v>
      </c>
      <c r="D64" s="309">
        <v>0</v>
      </c>
    </row>
    <row r="65" spans="1:4" ht="12" customHeight="1">
      <c r="A65" s="306"/>
      <c r="B65" s="372">
        <v>6</v>
      </c>
      <c r="C65" s="88" t="s">
        <v>273</v>
      </c>
      <c r="D65" s="309">
        <v>5417</v>
      </c>
    </row>
    <row r="66" spans="1:4" ht="12" customHeight="1">
      <c r="A66" s="306"/>
      <c r="B66" s="372">
        <v>7</v>
      </c>
      <c r="C66" s="164" t="s">
        <v>453</v>
      </c>
      <c r="D66" s="309">
        <v>14045</v>
      </c>
    </row>
    <row r="67" spans="1:4" ht="12" customHeight="1">
      <c r="A67" s="306"/>
      <c r="B67" s="372">
        <v>8</v>
      </c>
      <c r="C67" s="164" t="s">
        <v>277</v>
      </c>
      <c r="D67" s="309">
        <v>0</v>
      </c>
    </row>
    <row r="68" spans="1:4" ht="12" customHeight="1">
      <c r="A68" s="306"/>
      <c r="B68" s="372">
        <v>9</v>
      </c>
      <c r="C68" s="88" t="s">
        <v>279</v>
      </c>
      <c r="D68" s="309">
        <v>0</v>
      </c>
    </row>
    <row r="69" spans="1:4" ht="12" customHeight="1">
      <c r="A69" s="306"/>
      <c r="B69" s="372">
        <v>10</v>
      </c>
      <c r="C69" s="88" t="s">
        <v>281</v>
      </c>
      <c r="D69" s="309">
        <v>15421</v>
      </c>
    </row>
    <row r="70" spans="1:4" ht="12" customHeight="1">
      <c r="A70" s="306"/>
      <c r="B70" s="372">
        <v>11</v>
      </c>
      <c r="C70" s="165" t="s">
        <v>283</v>
      </c>
      <c r="D70" s="309">
        <v>0</v>
      </c>
    </row>
    <row r="71" spans="1:4" ht="12" customHeight="1" thickBot="1">
      <c r="A71" s="306"/>
      <c r="B71" s="372">
        <v>12</v>
      </c>
      <c r="C71" s="176" t="s">
        <v>285</v>
      </c>
      <c r="D71" s="309">
        <v>0</v>
      </c>
    </row>
    <row r="72" spans="1:4" s="371" customFormat="1" ht="12" customHeight="1" thickBot="1">
      <c r="A72" s="301">
        <v>12</v>
      </c>
      <c r="B72" s="302"/>
      <c r="C72" s="303" t="s">
        <v>454</v>
      </c>
      <c r="D72" s="311">
        <f>SUM(D73:D78)</f>
        <v>46543</v>
      </c>
    </row>
    <row r="73" spans="1:4" ht="12" customHeight="1">
      <c r="A73" s="306"/>
      <c r="B73" s="307">
        <v>1</v>
      </c>
      <c r="C73" s="101" t="s">
        <v>383</v>
      </c>
      <c r="D73" s="309">
        <v>15750</v>
      </c>
    </row>
    <row r="74" spans="1:4" ht="12" customHeight="1">
      <c r="A74" s="306"/>
      <c r="B74" s="307">
        <v>2</v>
      </c>
      <c r="C74" s="88" t="s">
        <v>290</v>
      </c>
      <c r="D74" s="309">
        <v>30793</v>
      </c>
    </row>
    <row r="75" spans="1:4" ht="12" customHeight="1">
      <c r="A75" s="306"/>
      <c r="B75" s="307">
        <v>3</v>
      </c>
      <c r="C75" s="88" t="s">
        <v>292</v>
      </c>
      <c r="D75" s="309">
        <v>0</v>
      </c>
    </row>
    <row r="76" spans="1:4" ht="12" customHeight="1">
      <c r="A76" s="306"/>
      <c r="B76" s="307">
        <v>4</v>
      </c>
      <c r="C76" s="88" t="s">
        <v>455</v>
      </c>
      <c r="D76" s="309">
        <v>0</v>
      </c>
    </row>
    <row r="77" spans="1:4" ht="12" customHeight="1">
      <c r="A77" s="306"/>
      <c r="B77" s="307">
        <v>5</v>
      </c>
      <c r="C77" s="88" t="s">
        <v>296</v>
      </c>
      <c r="D77" s="309">
        <v>0</v>
      </c>
    </row>
    <row r="78" spans="1:4" ht="12" customHeight="1" thickBot="1">
      <c r="A78" s="306"/>
      <c r="B78" s="307">
        <v>6</v>
      </c>
      <c r="C78" s="165" t="s">
        <v>300</v>
      </c>
      <c r="D78" s="309">
        <v>0</v>
      </c>
    </row>
    <row r="79" spans="1:4" s="371" customFormat="1" ht="12" customHeight="1" thickBot="1">
      <c r="A79" s="301">
        <v>13</v>
      </c>
      <c r="B79" s="302"/>
      <c r="C79" s="303" t="s">
        <v>343</v>
      </c>
      <c r="D79" s="311">
        <f>SUM(D80:D81)</f>
        <v>32144</v>
      </c>
    </row>
    <row r="80" spans="1:4" ht="12" customHeight="1">
      <c r="A80" s="306"/>
      <c r="B80" s="307">
        <v>1</v>
      </c>
      <c r="C80" s="308" t="s">
        <v>3</v>
      </c>
      <c r="D80" s="309">
        <v>32144</v>
      </c>
    </row>
    <row r="81" spans="1:4" ht="12" customHeight="1" thickBot="1">
      <c r="A81" s="321"/>
      <c r="B81" s="322">
        <v>2</v>
      </c>
      <c r="C81" s="323" t="s">
        <v>4</v>
      </c>
      <c r="D81" s="309">
        <v>0</v>
      </c>
    </row>
    <row r="82" spans="1:4" ht="12" customHeight="1" thickBot="1">
      <c r="A82" s="301">
        <v>14</v>
      </c>
      <c r="B82" s="302"/>
      <c r="C82" s="303" t="s">
        <v>394</v>
      </c>
      <c r="D82" s="376">
        <v>0</v>
      </c>
    </row>
    <row r="83" spans="1:4" ht="12" customHeight="1" thickBot="1">
      <c r="A83" s="301">
        <v>15</v>
      </c>
      <c r="B83" s="302"/>
      <c r="C83" s="303" t="s">
        <v>456</v>
      </c>
      <c r="D83" s="304">
        <f>+D57+D72+D79+D82</f>
        <v>452155</v>
      </c>
    </row>
    <row r="84" spans="1:4" s="371" customFormat="1" ht="12" customHeight="1" thickBot="1">
      <c r="A84" s="301">
        <v>16</v>
      </c>
      <c r="B84" s="302"/>
      <c r="C84" s="303" t="s">
        <v>457</v>
      </c>
      <c r="D84" s="311">
        <f>SUM(D85:D90)</f>
        <v>0</v>
      </c>
    </row>
    <row r="85" spans="1:4" s="371" customFormat="1" ht="12" customHeight="1">
      <c r="A85" s="306"/>
      <c r="B85" s="307">
        <v>1</v>
      </c>
      <c r="C85" s="88" t="s">
        <v>305</v>
      </c>
      <c r="D85" s="309">
        <v>0</v>
      </c>
    </row>
    <row r="86" spans="1:4" s="371" customFormat="1" ht="12" customHeight="1">
      <c r="A86" s="306"/>
      <c r="B86" s="307">
        <v>2</v>
      </c>
      <c r="C86" s="88" t="s">
        <v>306</v>
      </c>
      <c r="D86" s="309">
        <v>0</v>
      </c>
    </row>
    <row r="87" spans="1:4" s="371" customFormat="1" ht="12" customHeight="1">
      <c r="A87" s="306"/>
      <c r="B87" s="307">
        <v>3</v>
      </c>
      <c r="C87" s="88" t="s">
        <v>307</v>
      </c>
      <c r="D87" s="309">
        <v>0</v>
      </c>
    </row>
    <row r="88" spans="1:4" s="371" customFormat="1" ht="12" customHeight="1">
      <c r="A88" s="306"/>
      <c r="B88" s="307">
        <v>4</v>
      </c>
      <c r="C88" s="88" t="s">
        <v>308</v>
      </c>
      <c r="D88" s="309">
        <v>0</v>
      </c>
    </row>
    <row r="89" spans="1:4" ht="21.75" customHeight="1">
      <c r="A89" s="306"/>
      <c r="B89" s="307">
        <v>5</v>
      </c>
      <c r="C89" s="88" t="s">
        <v>310</v>
      </c>
      <c r="D89" s="309">
        <v>0</v>
      </c>
    </row>
    <row r="90" spans="1:4" ht="12" customHeight="1" thickBot="1">
      <c r="A90" s="306"/>
      <c r="B90" s="307">
        <v>6</v>
      </c>
      <c r="C90" s="88" t="s">
        <v>458</v>
      </c>
      <c r="D90" s="309">
        <v>0</v>
      </c>
    </row>
    <row r="91" spans="1:4" ht="12" customHeight="1" thickBot="1">
      <c r="A91" s="331">
        <v>17</v>
      </c>
      <c r="B91" s="332"/>
      <c r="C91" s="303" t="s">
        <v>459</v>
      </c>
      <c r="D91" s="376">
        <v>0</v>
      </c>
    </row>
    <row r="92" spans="1:5" ht="15" customHeight="1" thickBot="1">
      <c r="A92" s="377"/>
      <c r="B92" s="343"/>
      <c r="C92" s="378" t="s">
        <v>460</v>
      </c>
      <c r="D92" s="379">
        <f>+D83+D84+D91</f>
        <v>452155</v>
      </c>
      <c r="E92" s="380">
        <f>D92+1650+625</f>
        <v>454430</v>
      </c>
    </row>
    <row r="93" ht="13.5" thickBot="1"/>
    <row r="94" spans="1:4" ht="15" customHeight="1" thickBot="1">
      <c r="A94" s="381" t="s">
        <v>461</v>
      </c>
      <c r="B94" s="382"/>
      <c r="C94" s="383"/>
      <c r="D94" s="384">
        <v>82.95</v>
      </c>
    </row>
    <row r="95" spans="1:4" ht="14.25" customHeight="1">
      <c r="A95" s="622"/>
      <c r="B95" s="622"/>
      <c r="C95" s="622"/>
      <c r="D95" s="622"/>
    </row>
  </sheetData>
  <sheetProtection formatCells="0"/>
  <mergeCells count="3">
    <mergeCell ref="C5:C6"/>
    <mergeCell ref="D5:D6"/>
    <mergeCell ref="A95:D9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2"/>
  <sheetViews>
    <sheetView workbookViewId="0" topLeftCell="A1">
      <selection activeCell="F3" sqref="F3"/>
    </sheetView>
  </sheetViews>
  <sheetFormatPr defaultColWidth="9.00390625" defaultRowHeight="12.75"/>
  <cols>
    <col min="1" max="1" width="60.625" style="190" customWidth="1"/>
    <col min="2" max="2" width="15.625" style="1" customWidth="1"/>
    <col min="3" max="3" width="16.375" style="1" customWidth="1"/>
    <col min="4" max="4" width="18.00390625" style="1" customWidth="1"/>
    <col min="5" max="5" width="16.625" style="1" customWidth="1"/>
    <col min="6" max="6" width="18.875" style="1" customWidth="1"/>
    <col min="7" max="8" width="12.875" style="1" customWidth="1"/>
    <col min="9" max="9" width="13.875" style="1" customWidth="1"/>
    <col min="10" max="16384" width="9.375" style="1" customWidth="1"/>
  </cols>
  <sheetData>
    <row r="1" ht="23.25" customHeight="1" thickBot="1">
      <c r="F1" s="577" t="s">
        <v>0</v>
      </c>
    </row>
    <row r="2" spans="1:6" s="199" customFormat="1" ht="48.75" customHeight="1" thickBot="1">
      <c r="A2" s="195" t="s">
        <v>603</v>
      </c>
      <c r="B2" s="196" t="s">
        <v>604</v>
      </c>
      <c r="C2" s="196" t="s">
        <v>605</v>
      </c>
      <c r="D2" s="196" t="s">
        <v>606</v>
      </c>
      <c r="E2" s="196" t="s">
        <v>149</v>
      </c>
      <c r="F2" s="578" t="s">
        <v>632</v>
      </c>
    </row>
    <row r="3" spans="1:6" s="582" customFormat="1" ht="15" customHeight="1" thickBot="1">
      <c r="A3" s="579">
        <v>1</v>
      </c>
      <c r="B3" s="580">
        <v>2</v>
      </c>
      <c r="C3" s="580">
        <v>3</v>
      </c>
      <c r="D3" s="580">
        <v>4</v>
      </c>
      <c r="E3" s="580">
        <v>5</v>
      </c>
      <c r="F3" s="581">
        <v>6</v>
      </c>
    </row>
    <row r="4" spans="1:6" ht="15.75" customHeight="1">
      <c r="A4" s="583" t="s">
        <v>607</v>
      </c>
      <c r="B4" s="584">
        <v>10000</v>
      </c>
      <c r="C4" s="585">
        <v>2011</v>
      </c>
      <c r="D4" s="584">
        <v>0</v>
      </c>
      <c r="E4" s="584">
        <v>10000</v>
      </c>
      <c r="F4" s="586">
        <f aca="true" t="shared" si="0" ref="F4:F21">B4-D4-E4</f>
        <v>0</v>
      </c>
    </row>
    <row r="5" spans="1:6" ht="15.75" customHeight="1">
      <c r="A5" s="583" t="s">
        <v>608</v>
      </c>
      <c r="B5" s="584">
        <v>5750</v>
      </c>
      <c r="C5" s="585">
        <v>2011</v>
      </c>
      <c r="D5" s="584">
        <v>0</v>
      </c>
      <c r="E5" s="584">
        <v>5750</v>
      </c>
      <c r="F5" s="586">
        <f t="shared" si="0"/>
        <v>0</v>
      </c>
    </row>
    <row r="6" spans="1:6" ht="15.75" customHeight="1">
      <c r="A6" s="583" t="s">
        <v>609</v>
      </c>
      <c r="B6" s="584">
        <v>2000</v>
      </c>
      <c r="C6" s="585">
        <v>2011</v>
      </c>
      <c r="D6" s="584"/>
      <c r="E6" s="584">
        <v>2000</v>
      </c>
      <c r="F6" s="586">
        <f t="shared" si="0"/>
        <v>0</v>
      </c>
    </row>
    <row r="7" spans="1:6" ht="15.75" customHeight="1">
      <c r="A7" s="583"/>
      <c r="B7" s="584"/>
      <c r="C7" s="585"/>
      <c r="D7" s="584"/>
      <c r="E7" s="584"/>
      <c r="F7" s="586">
        <f t="shared" si="0"/>
        <v>0</v>
      </c>
    </row>
    <row r="8" spans="1:6" ht="15.75" customHeight="1">
      <c r="A8" s="583"/>
      <c r="B8" s="584"/>
      <c r="C8" s="585"/>
      <c r="D8" s="584"/>
      <c r="E8" s="584"/>
      <c r="F8" s="586">
        <f t="shared" si="0"/>
        <v>0</v>
      </c>
    </row>
    <row r="9" spans="1:6" ht="15.75" customHeight="1">
      <c r="A9" s="583"/>
      <c r="B9" s="584"/>
      <c r="C9" s="585"/>
      <c r="D9" s="584"/>
      <c r="E9" s="584"/>
      <c r="F9" s="586">
        <f t="shared" si="0"/>
        <v>0</v>
      </c>
    </row>
    <row r="10" spans="1:6" ht="15.75" customHeight="1">
      <c r="A10" s="583"/>
      <c r="B10" s="584"/>
      <c r="C10" s="585"/>
      <c r="D10" s="584"/>
      <c r="E10" s="584"/>
      <c r="F10" s="586">
        <f t="shared" si="0"/>
        <v>0</v>
      </c>
    </row>
    <row r="11" spans="1:6" ht="15.75" customHeight="1">
      <c r="A11" s="583"/>
      <c r="B11" s="584"/>
      <c r="C11" s="585"/>
      <c r="D11" s="584"/>
      <c r="E11" s="584"/>
      <c r="F11" s="586">
        <f t="shared" si="0"/>
        <v>0</v>
      </c>
    </row>
    <row r="12" spans="1:6" ht="15.75" customHeight="1">
      <c r="A12" s="583"/>
      <c r="B12" s="584"/>
      <c r="C12" s="585"/>
      <c r="D12" s="584"/>
      <c r="E12" s="584"/>
      <c r="F12" s="586">
        <f t="shared" si="0"/>
        <v>0</v>
      </c>
    </row>
    <row r="13" spans="1:6" ht="15.75" customHeight="1">
      <c r="A13" s="583"/>
      <c r="B13" s="584"/>
      <c r="C13" s="585"/>
      <c r="D13" s="584"/>
      <c r="E13" s="584"/>
      <c r="F13" s="586">
        <f t="shared" si="0"/>
        <v>0</v>
      </c>
    </row>
    <row r="14" spans="1:6" ht="15.75" customHeight="1">
      <c r="A14" s="583"/>
      <c r="B14" s="584"/>
      <c r="C14" s="585"/>
      <c r="D14" s="584"/>
      <c r="E14" s="584"/>
      <c r="F14" s="586">
        <f t="shared" si="0"/>
        <v>0</v>
      </c>
    </row>
    <row r="15" spans="1:6" ht="15.75" customHeight="1">
      <c r="A15" s="583"/>
      <c r="B15" s="584"/>
      <c r="C15" s="585"/>
      <c r="D15" s="584"/>
      <c r="E15" s="584"/>
      <c r="F15" s="586">
        <f t="shared" si="0"/>
        <v>0</v>
      </c>
    </row>
    <row r="16" spans="1:6" ht="15.75" customHeight="1">
      <c r="A16" s="583"/>
      <c r="B16" s="584"/>
      <c r="C16" s="585"/>
      <c r="D16" s="584"/>
      <c r="E16" s="584"/>
      <c r="F16" s="586">
        <f t="shared" si="0"/>
        <v>0</v>
      </c>
    </row>
    <row r="17" spans="1:6" ht="15.75" customHeight="1">
      <c r="A17" s="583"/>
      <c r="B17" s="584"/>
      <c r="C17" s="585"/>
      <c r="D17" s="584"/>
      <c r="E17" s="584"/>
      <c r="F17" s="586">
        <f t="shared" si="0"/>
        <v>0</v>
      </c>
    </row>
    <row r="18" spans="1:6" ht="15.75" customHeight="1">
      <c r="A18" s="583"/>
      <c r="B18" s="584"/>
      <c r="C18" s="585"/>
      <c r="D18" s="584"/>
      <c r="E18" s="584"/>
      <c r="F18" s="586">
        <f t="shared" si="0"/>
        <v>0</v>
      </c>
    </row>
    <row r="19" spans="1:6" ht="15.75" customHeight="1">
      <c r="A19" s="583"/>
      <c r="B19" s="584"/>
      <c r="C19" s="585"/>
      <c r="D19" s="584"/>
      <c r="E19" s="584"/>
      <c r="F19" s="586">
        <f t="shared" si="0"/>
        <v>0</v>
      </c>
    </row>
    <row r="20" spans="1:6" ht="15.75" customHeight="1">
      <c r="A20" s="583"/>
      <c r="B20" s="584"/>
      <c r="C20" s="585"/>
      <c r="D20" s="584"/>
      <c r="E20" s="584"/>
      <c r="F20" s="586">
        <f t="shared" si="0"/>
        <v>0</v>
      </c>
    </row>
    <row r="21" spans="1:6" ht="15.75" customHeight="1" thickBot="1">
      <c r="A21" s="587"/>
      <c r="B21" s="588"/>
      <c r="C21" s="588"/>
      <c r="D21" s="588"/>
      <c r="E21" s="588"/>
      <c r="F21" s="589">
        <f t="shared" si="0"/>
        <v>0</v>
      </c>
    </row>
    <row r="22" spans="1:6" s="594" customFormat="1" ht="18" customHeight="1" thickBot="1">
      <c r="A22" s="590" t="s">
        <v>610</v>
      </c>
      <c r="B22" s="591">
        <f>SUM(B4:B21)</f>
        <v>17750</v>
      </c>
      <c r="C22" s="592"/>
      <c r="D22" s="591">
        <f>SUM(D4:D21)</f>
        <v>0</v>
      </c>
      <c r="E22" s="591">
        <f>SUM(E4:E21)</f>
        <v>17750</v>
      </c>
      <c r="F22" s="593">
        <f>SUM(F4:F21)</f>
        <v>0</v>
      </c>
    </row>
  </sheetData>
  <sheetProtection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CE,Félkövér"&amp;12Felújítási kiadások
előirányzata célonként&amp;14 &amp;R&amp;"Times New Roman CE,Félkövér dőlt"&amp;12 &amp;11 7. számú melléklet&amp;"Times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D26"/>
  <sheetViews>
    <sheetView workbookViewId="0" topLeftCell="A1">
      <selection activeCell="B25" sqref="B25"/>
    </sheetView>
  </sheetViews>
  <sheetFormatPr defaultColWidth="9.00390625" defaultRowHeight="12.75"/>
  <cols>
    <col min="1" max="1" width="61.50390625" style="4" customWidth="1"/>
    <col min="2" max="2" width="30.50390625" style="3" customWidth="1"/>
    <col min="3" max="3" width="20.00390625" style="3" customWidth="1"/>
    <col min="4" max="4" width="19.00390625" style="3" customWidth="1"/>
    <col min="5" max="16384" width="9.375" style="3" customWidth="1"/>
  </cols>
  <sheetData>
    <row r="1" spans="1:2" s="1" customFormat="1" ht="24" customHeight="1" thickBot="1">
      <c r="A1" s="595"/>
      <c r="B1" s="577" t="s">
        <v>0</v>
      </c>
    </row>
    <row r="2" spans="1:2" s="2" customFormat="1" ht="22.5" customHeight="1" thickBot="1">
      <c r="A2" s="596" t="s">
        <v>611</v>
      </c>
      <c r="B2" s="569" t="s">
        <v>612</v>
      </c>
    </row>
    <row r="3" spans="1:4" ht="15.75" customHeight="1">
      <c r="A3" s="597" t="s">
        <v>613</v>
      </c>
      <c r="B3" s="598">
        <v>108937</v>
      </c>
      <c r="C3" s="625" t="s">
        <v>614</v>
      </c>
      <c r="D3" s="626"/>
    </row>
    <row r="4" spans="1:2" ht="15.75" customHeight="1">
      <c r="A4" s="599" t="s">
        <v>615</v>
      </c>
      <c r="B4" s="600">
        <v>26283</v>
      </c>
    </row>
    <row r="5" spans="1:2" ht="15.75" customHeight="1">
      <c r="A5" s="599" t="s">
        <v>616</v>
      </c>
      <c r="B5" s="600">
        <v>20260</v>
      </c>
    </row>
    <row r="6" spans="1:2" ht="15.75" customHeight="1">
      <c r="A6" s="599" t="s">
        <v>617</v>
      </c>
      <c r="B6" s="600">
        <v>12648</v>
      </c>
    </row>
    <row r="7" spans="1:2" ht="15.75" customHeight="1">
      <c r="A7" s="599" t="s">
        <v>618</v>
      </c>
      <c r="B7" s="600">
        <v>5574</v>
      </c>
    </row>
    <row r="8" spans="1:2" ht="15.75" customHeight="1">
      <c r="A8" s="599" t="s">
        <v>619</v>
      </c>
      <c r="B8" s="600">
        <v>14358</v>
      </c>
    </row>
    <row r="9" spans="1:2" ht="15.75" customHeight="1">
      <c r="A9" s="599" t="s">
        <v>620</v>
      </c>
      <c r="B9" s="600">
        <v>1445</v>
      </c>
    </row>
    <row r="10" spans="1:2" ht="15.75" customHeight="1">
      <c r="A10" s="599" t="s">
        <v>621</v>
      </c>
      <c r="B10" s="600">
        <v>3863</v>
      </c>
    </row>
    <row r="11" spans="1:2" ht="15.75" customHeight="1">
      <c r="A11" s="599" t="s">
        <v>622</v>
      </c>
      <c r="B11" s="600">
        <v>706</v>
      </c>
    </row>
    <row r="12" spans="1:2" ht="15.75" customHeight="1">
      <c r="A12" s="599" t="s">
        <v>623</v>
      </c>
      <c r="B12" s="600">
        <v>1292</v>
      </c>
    </row>
    <row r="13" spans="1:2" ht="15.75" customHeight="1">
      <c r="A13" s="599" t="s">
        <v>1</v>
      </c>
      <c r="B13" s="600">
        <v>300</v>
      </c>
    </row>
    <row r="14" spans="1:2" ht="15.75" customHeight="1">
      <c r="A14" s="599" t="s">
        <v>624</v>
      </c>
      <c r="B14" s="600">
        <v>11726</v>
      </c>
    </row>
    <row r="15" spans="1:2" ht="15.75" customHeight="1">
      <c r="A15" s="599" t="s">
        <v>625</v>
      </c>
      <c r="B15" s="600">
        <v>429</v>
      </c>
    </row>
    <row r="16" spans="1:2" ht="15.75" customHeight="1">
      <c r="A16" s="599" t="s">
        <v>626</v>
      </c>
      <c r="B16" s="600">
        <v>20</v>
      </c>
    </row>
    <row r="17" spans="1:2" ht="15.75" customHeight="1">
      <c r="A17" s="599" t="s">
        <v>627</v>
      </c>
      <c r="B17" s="600">
        <v>740</v>
      </c>
    </row>
    <row r="18" spans="1:2" ht="15.75" customHeight="1">
      <c r="A18" s="599" t="s">
        <v>628</v>
      </c>
      <c r="B18" s="600">
        <v>35</v>
      </c>
    </row>
    <row r="19" spans="1:2" ht="15.75" customHeight="1">
      <c r="A19" s="599" t="s">
        <v>629</v>
      </c>
      <c r="B19" s="600">
        <v>50</v>
      </c>
    </row>
    <row r="20" spans="1:2" ht="15.75" customHeight="1">
      <c r="A20" s="599" t="s">
        <v>630</v>
      </c>
      <c r="B20" s="600">
        <v>675</v>
      </c>
    </row>
    <row r="21" spans="1:2" ht="15.75" customHeight="1">
      <c r="A21" s="599" t="s">
        <v>2</v>
      </c>
      <c r="B21" s="600">
        <v>200</v>
      </c>
    </row>
    <row r="22" spans="1:2" ht="15.75" customHeight="1">
      <c r="A22" s="601"/>
      <c r="B22" s="600"/>
    </row>
    <row r="23" spans="1:2" ht="15.75" customHeight="1">
      <c r="A23" s="602" t="s">
        <v>631</v>
      </c>
      <c r="B23" s="600">
        <v>0</v>
      </c>
    </row>
    <row r="24" spans="1:2" ht="15.75" customHeight="1">
      <c r="A24" s="602" t="s">
        <v>3</v>
      </c>
      <c r="B24" s="600">
        <v>32968</v>
      </c>
    </row>
    <row r="25" spans="1:2" ht="15.75" customHeight="1" thickBot="1">
      <c r="A25" s="603" t="s">
        <v>4</v>
      </c>
      <c r="B25" s="604">
        <v>0</v>
      </c>
    </row>
    <row r="26" spans="1:2" ht="18" customHeight="1" thickBot="1">
      <c r="A26" s="605" t="s">
        <v>610</v>
      </c>
      <c r="B26" s="606">
        <f>SUM(B3:B25)</f>
        <v>242509</v>
      </c>
    </row>
  </sheetData>
  <sheetProtection/>
  <mergeCells count="1">
    <mergeCell ref="C3:D3"/>
  </mergeCells>
  <printOptions horizontalCentered="1"/>
  <pageMargins left="0.7874015748031497" right="0.7874015748031497" top="1.4173228346456694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Polgármesteri hivatal kiadási előirányzatai
feladatonként&amp;14
&amp;R&amp;"Times New Roman CE,Félkövér dőlt"&amp;11 8. számú melléklet&amp;"Times New Roman CE,Dőlt"&amp;12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2:B5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4.875" style="0" customWidth="1"/>
    <col min="2" max="2" width="23.375" style="391" customWidth="1"/>
  </cols>
  <sheetData>
    <row r="1" ht="13.5" thickBot="1"/>
    <row r="2" spans="1:2" ht="15.75" thickBot="1">
      <c r="A2" s="392" t="s">
        <v>463</v>
      </c>
      <c r="B2" s="393" t="s">
        <v>149</v>
      </c>
    </row>
    <row r="3" spans="1:2" ht="12.75">
      <c r="A3" s="394" t="s">
        <v>3</v>
      </c>
      <c r="B3" s="395">
        <v>32144</v>
      </c>
    </row>
    <row r="4" spans="1:2" ht="13.5" thickBot="1">
      <c r="A4" s="396" t="s">
        <v>4</v>
      </c>
      <c r="B4" s="397">
        <v>0</v>
      </c>
    </row>
    <row r="5" spans="1:2" ht="14.25" thickBot="1">
      <c r="A5" s="398" t="s">
        <v>403</v>
      </c>
      <c r="B5" s="399">
        <f>SUM(B3:B4)</f>
        <v>32144</v>
      </c>
    </row>
  </sheetData>
  <sheetProtection/>
  <printOptions/>
  <pageMargins left="0.7" right="0.7" top="0.75" bottom="0.75" header="0.3" footer="0.3"/>
  <pageSetup horizontalDpi="300" verticalDpi="300" orientation="portrait" paperSize="9" r:id="rId1"/>
  <headerFooter alignWithMargins="0">
    <oddHeader>&amp;C&amp;"Times New Roman CE,Félkövér dőlt"2010. évi tartalékok megoszlása&amp;R&amp;"Times New Roman CE,Félkövér dőlt"9.sz.melléklet
Ezer forintban!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D36"/>
  <sheetViews>
    <sheetView zoomScalePageLayoutView="0" workbookViewId="0" topLeftCell="A13">
      <selection activeCell="B19" sqref="B1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875" style="0" customWidth="1"/>
    <col min="4" max="4" width="14.875" style="0" customWidth="1"/>
  </cols>
  <sheetData>
    <row r="1" spans="3:4" ht="15.75" thickBot="1">
      <c r="C1" s="627"/>
      <c r="D1" s="627"/>
    </row>
    <row r="2" spans="1:4" ht="42.75" customHeight="1" thickBot="1">
      <c r="A2" s="545" t="s">
        <v>145</v>
      </c>
      <c r="B2" s="546" t="s">
        <v>570</v>
      </c>
      <c r="C2" s="546" t="s">
        <v>571</v>
      </c>
      <c r="D2" s="547" t="s">
        <v>572</v>
      </c>
    </row>
    <row r="3" spans="1:4" ht="15.75" customHeight="1">
      <c r="A3" s="548" t="s">
        <v>150</v>
      </c>
      <c r="B3" s="549" t="s">
        <v>573</v>
      </c>
      <c r="C3" s="550" t="s">
        <v>574</v>
      </c>
      <c r="D3" s="551">
        <v>96</v>
      </c>
    </row>
    <row r="4" spans="1:4" ht="15.75" customHeight="1">
      <c r="A4" s="552" t="s">
        <v>152</v>
      </c>
      <c r="B4" s="553" t="s">
        <v>575</v>
      </c>
      <c r="C4" s="554" t="s">
        <v>574</v>
      </c>
      <c r="D4" s="555">
        <v>1800</v>
      </c>
    </row>
    <row r="5" spans="1:4" ht="15.75" customHeight="1">
      <c r="A5" s="552" t="s">
        <v>154</v>
      </c>
      <c r="B5" s="553" t="s">
        <v>576</v>
      </c>
      <c r="C5" s="554" t="s">
        <v>574</v>
      </c>
      <c r="D5" s="555">
        <v>250</v>
      </c>
    </row>
    <row r="6" spans="1:4" ht="15.75" customHeight="1">
      <c r="A6" s="552" t="s">
        <v>170</v>
      </c>
      <c r="B6" s="556" t="s">
        <v>577</v>
      </c>
      <c r="C6" s="554" t="s">
        <v>574</v>
      </c>
      <c r="D6" s="555">
        <v>200</v>
      </c>
    </row>
    <row r="7" spans="1:4" ht="15.75" customHeight="1">
      <c r="A7" s="552" t="s">
        <v>192</v>
      </c>
      <c r="B7" s="553" t="s">
        <v>578</v>
      </c>
      <c r="C7" s="554" t="s">
        <v>574</v>
      </c>
      <c r="D7" s="555">
        <v>200</v>
      </c>
    </row>
    <row r="8" spans="1:4" ht="15.75" customHeight="1">
      <c r="A8" s="552" t="s">
        <v>200</v>
      </c>
      <c r="B8" s="553" t="s">
        <v>579</v>
      </c>
      <c r="C8" s="554" t="s">
        <v>574</v>
      </c>
      <c r="D8" s="555">
        <v>2200</v>
      </c>
    </row>
    <row r="9" spans="1:4" ht="15.75" customHeight="1">
      <c r="A9" s="552" t="s">
        <v>228</v>
      </c>
      <c r="B9" s="553" t="s">
        <v>580</v>
      </c>
      <c r="C9" s="554" t="s">
        <v>574</v>
      </c>
      <c r="D9" s="555">
        <v>200</v>
      </c>
    </row>
    <row r="10" spans="1:4" ht="15.75" customHeight="1">
      <c r="A10" s="552" t="s">
        <v>234</v>
      </c>
      <c r="B10" s="553" t="s">
        <v>581</v>
      </c>
      <c r="C10" s="554" t="s">
        <v>574</v>
      </c>
      <c r="D10" s="557">
        <v>2200</v>
      </c>
    </row>
    <row r="11" spans="1:4" ht="15.75" customHeight="1">
      <c r="A11" s="552" t="s">
        <v>236</v>
      </c>
      <c r="B11" s="553" t="s">
        <v>582</v>
      </c>
      <c r="C11" s="554" t="s">
        <v>574</v>
      </c>
      <c r="D11" s="555">
        <v>110</v>
      </c>
    </row>
    <row r="12" spans="1:4" ht="17.25" customHeight="1">
      <c r="A12" s="552" t="s">
        <v>238</v>
      </c>
      <c r="B12" s="558" t="s">
        <v>583</v>
      </c>
      <c r="C12" s="554" t="s">
        <v>574</v>
      </c>
      <c r="D12" s="555">
        <v>1270</v>
      </c>
    </row>
    <row r="13" spans="1:4" ht="15.75" customHeight="1">
      <c r="A13" s="552" t="s">
        <v>240</v>
      </c>
      <c r="B13" s="553" t="s">
        <v>584</v>
      </c>
      <c r="C13" s="554" t="s">
        <v>574</v>
      </c>
      <c r="D13" s="555">
        <v>1250</v>
      </c>
    </row>
    <row r="14" spans="1:4" ht="15.75" customHeight="1">
      <c r="A14" s="552" t="s">
        <v>254</v>
      </c>
      <c r="B14" s="553" t="s">
        <v>585</v>
      </c>
      <c r="C14" s="554" t="s">
        <v>574</v>
      </c>
      <c r="D14" s="555">
        <v>100</v>
      </c>
    </row>
    <row r="15" spans="1:4" ht="15.75" customHeight="1">
      <c r="A15" s="552" t="s">
        <v>344</v>
      </c>
      <c r="B15" s="559" t="s">
        <v>586</v>
      </c>
      <c r="C15" s="554" t="s">
        <v>574</v>
      </c>
      <c r="D15" s="560">
        <v>200</v>
      </c>
    </row>
    <row r="16" spans="1:4" ht="15.75" customHeight="1">
      <c r="A16" s="552" t="s">
        <v>347</v>
      </c>
      <c r="B16" s="556" t="s">
        <v>598</v>
      </c>
      <c r="C16" s="574" t="s">
        <v>599</v>
      </c>
      <c r="D16" s="575">
        <v>467</v>
      </c>
    </row>
    <row r="17" spans="1:4" ht="15.75" customHeight="1">
      <c r="A17" s="552" t="s">
        <v>349</v>
      </c>
      <c r="B17" s="576" t="s">
        <v>600</v>
      </c>
      <c r="C17" s="554" t="s">
        <v>574</v>
      </c>
      <c r="D17" s="560">
        <v>467</v>
      </c>
    </row>
    <row r="18" spans="1:4" ht="15.75" customHeight="1">
      <c r="A18" s="552" t="s">
        <v>351</v>
      </c>
      <c r="B18" s="576" t="s">
        <v>601</v>
      </c>
      <c r="C18" s="554" t="s">
        <v>602</v>
      </c>
      <c r="D18" s="560">
        <v>3000</v>
      </c>
    </row>
    <row r="19" spans="1:4" ht="15.75" customHeight="1">
      <c r="A19" s="552" t="s">
        <v>352</v>
      </c>
      <c r="B19" s="561"/>
      <c r="C19" s="561"/>
      <c r="D19" s="562"/>
    </row>
    <row r="20" spans="1:4" ht="15.75" customHeight="1">
      <c r="A20" s="552" t="s">
        <v>354</v>
      </c>
      <c r="B20" s="561"/>
      <c r="C20" s="561"/>
      <c r="D20" s="562"/>
    </row>
    <row r="21" spans="1:4" ht="15.75" customHeight="1">
      <c r="A21" s="552" t="s">
        <v>356</v>
      </c>
      <c r="B21" s="561"/>
      <c r="C21" s="561"/>
      <c r="D21" s="562"/>
    </row>
    <row r="22" spans="1:4" ht="15.75" customHeight="1">
      <c r="A22" s="552" t="s">
        <v>359</v>
      </c>
      <c r="B22" s="561"/>
      <c r="C22" s="561"/>
      <c r="D22" s="562"/>
    </row>
    <row r="23" spans="1:4" ht="15.75" customHeight="1">
      <c r="A23" s="552" t="s">
        <v>362</v>
      </c>
      <c r="B23" s="561"/>
      <c r="C23" s="561"/>
      <c r="D23" s="562"/>
    </row>
    <row r="24" spans="1:4" ht="15.75" customHeight="1">
      <c r="A24" s="552" t="s">
        <v>365</v>
      </c>
      <c r="B24" s="561"/>
      <c r="C24" s="561"/>
      <c r="D24" s="562"/>
    </row>
    <row r="25" spans="1:4" ht="15.75" customHeight="1">
      <c r="A25" s="552" t="s">
        <v>367</v>
      </c>
      <c r="B25" s="561"/>
      <c r="C25" s="561"/>
      <c r="D25" s="562"/>
    </row>
    <row r="26" spans="1:4" ht="15.75" customHeight="1">
      <c r="A26" s="552" t="s">
        <v>369</v>
      </c>
      <c r="B26" s="561"/>
      <c r="C26" s="561"/>
      <c r="D26" s="562"/>
    </row>
    <row r="27" spans="1:4" ht="15.75" customHeight="1">
      <c r="A27" s="552" t="s">
        <v>371</v>
      </c>
      <c r="B27" s="561"/>
      <c r="C27" s="561"/>
      <c r="D27" s="562"/>
    </row>
    <row r="28" spans="1:4" ht="15.75" customHeight="1">
      <c r="A28" s="552" t="s">
        <v>374</v>
      </c>
      <c r="B28" s="561"/>
      <c r="C28" s="561"/>
      <c r="D28" s="562"/>
    </row>
    <row r="29" spans="1:4" ht="15.75" customHeight="1">
      <c r="A29" s="552" t="s">
        <v>377</v>
      </c>
      <c r="B29" s="561"/>
      <c r="C29" s="561"/>
      <c r="D29" s="562"/>
    </row>
    <row r="30" spans="1:4" ht="15.75" customHeight="1">
      <c r="A30" s="552" t="s">
        <v>587</v>
      </c>
      <c r="B30" s="561"/>
      <c r="C30" s="561"/>
      <c r="D30" s="562"/>
    </row>
    <row r="31" spans="1:4" ht="15.75" customHeight="1">
      <c r="A31" s="552" t="s">
        <v>588</v>
      </c>
      <c r="B31" s="561"/>
      <c r="C31" s="561"/>
      <c r="D31" s="562"/>
    </row>
    <row r="32" spans="1:4" ht="15.75" customHeight="1">
      <c r="A32" s="552" t="s">
        <v>589</v>
      </c>
      <c r="B32" s="561"/>
      <c r="C32" s="561"/>
      <c r="D32" s="563"/>
    </row>
    <row r="33" spans="1:4" ht="15.75" customHeight="1">
      <c r="A33" s="552" t="s">
        <v>590</v>
      </c>
      <c r="B33" s="561"/>
      <c r="C33" s="561"/>
      <c r="D33" s="563"/>
    </row>
    <row r="34" spans="1:4" ht="15.75" customHeight="1">
      <c r="A34" s="552" t="s">
        <v>591</v>
      </c>
      <c r="B34" s="561"/>
      <c r="C34" s="561"/>
      <c r="D34" s="563"/>
    </row>
    <row r="35" spans="1:4" ht="15.75" customHeight="1" thickBot="1">
      <c r="A35" s="564" t="s">
        <v>592</v>
      </c>
      <c r="B35" s="565"/>
      <c r="C35" s="565"/>
      <c r="D35" s="566"/>
    </row>
    <row r="36" spans="1:4" ht="15.75" customHeight="1" thickBot="1">
      <c r="A36" s="628" t="s">
        <v>403</v>
      </c>
      <c r="B36" s="629"/>
      <c r="C36" s="567"/>
      <c r="D36" s="568">
        <f>SUM(D3:D35)</f>
        <v>14010</v>
      </c>
    </row>
  </sheetData>
  <sheetProtection/>
  <mergeCells count="2">
    <mergeCell ref="C1:D1"/>
    <mergeCell ref="A36:B36"/>
  </mergeCells>
  <conditionalFormatting sqref="D36">
    <cfRule type="cellIs" priority="1" dxfId="0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 I M U T A T Á S
a 2011. évi céljelleggel nyújtott támogatásokról&amp;R&amp;"Times New Roman CE,Félkövér dőlt"&amp;11 11.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E73"/>
  <sheetViews>
    <sheetView zoomScalePageLayoutView="0" workbookViewId="0" topLeftCell="A58">
      <selection activeCell="C22" sqref="C22"/>
    </sheetView>
  </sheetViews>
  <sheetFormatPr defaultColWidth="9.00390625" defaultRowHeight="12.75"/>
  <cols>
    <col min="1" max="1" width="43.50390625" style="275" customWidth="1"/>
    <col min="2" max="2" width="7.50390625" style="470" customWidth="1"/>
    <col min="3" max="5" width="14.875" style="275" customWidth="1"/>
    <col min="6" max="16384" width="9.375" style="275" customWidth="1"/>
  </cols>
  <sheetData>
    <row r="1" spans="1:5" s="401" customFormat="1" ht="21.75" customHeight="1" thickBot="1">
      <c r="A1" s="400"/>
      <c r="B1" s="400"/>
      <c r="E1" s="402" t="s">
        <v>0</v>
      </c>
    </row>
    <row r="2" spans="1:5" s="407" customFormat="1" ht="25.5" customHeight="1">
      <c r="A2" s="403" t="s">
        <v>325</v>
      </c>
      <c r="B2" s="404" t="s">
        <v>464</v>
      </c>
      <c r="C2" s="405" t="s">
        <v>465</v>
      </c>
      <c r="D2" s="405" t="s">
        <v>466</v>
      </c>
      <c r="E2" s="406" t="s">
        <v>467</v>
      </c>
    </row>
    <row r="3" spans="1:5" s="407" customFormat="1" ht="12.75" customHeight="1" thickBot="1">
      <c r="A3" s="408">
        <v>1</v>
      </c>
      <c r="B3" s="409">
        <v>2</v>
      </c>
      <c r="C3" s="410">
        <v>3</v>
      </c>
      <c r="D3" s="410">
        <v>4</v>
      </c>
      <c r="E3" s="411">
        <v>5</v>
      </c>
    </row>
    <row r="4" spans="1:5" s="412" customFormat="1" ht="23.25" customHeight="1" thickBot="1">
      <c r="A4" s="630" t="s">
        <v>468</v>
      </c>
      <c r="B4" s="631"/>
      <c r="C4" s="631"/>
      <c r="D4" s="631"/>
      <c r="E4" s="632"/>
    </row>
    <row r="5" spans="1:5" s="3" customFormat="1" ht="45">
      <c r="A5" s="413" t="s">
        <v>469</v>
      </c>
      <c r="B5" s="414">
        <v>1</v>
      </c>
      <c r="C5" s="209">
        <v>53405</v>
      </c>
      <c r="D5" s="209">
        <f>C5*105%</f>
        <v>56075.25</v>
      </c>
      <c r="E5" s="209">
        <f>D5*105%</f>
        <v>58879.012500000004</v>
      </c>
    </row>
    <row r="6" spans="1:5" s="3" customFormat="1" ht="12.75">
      <c r="A6" s="415" t="s">
        <v>470</v>
      </c>
      <c r="B6" s="416">
        <v>2</v>
      </c>
      <c r="C6" s="214">
        <v>93110</v>
      </c>
      <c r="D6" s="209">
        <f aca="true" t="shared" si="0" ref="D6:E18">C6*105%</f>
        <v>97765.5</v>
      </c>
      <c r="E6" s="209">
        <f t="shared" si="0"/>
        <v>102653.77500000001</v>
      </c>
    </row>
    <row r="7" spans="1:5" s="3" customFormat="1" ht="22.5">
      <c r="A7" s="415" t="s">
        <v>471</v>
      </c>
      <c r="B7" s="416">
        <v>3</v>
      </c>
      <c r="C7" s="214">
        <v>187113</v>
      </c>
      <c r="D7" s="209">
        <f t="shared" si="0"/>
        <v>196468.65</v>
      </c>
      <c r="E7" s="209">
        <f t="shared" si="0"/>
        <v>206292.0825</v>
      </c>
    </row>
    <row r="8" spans="1:5" s="3" customFormat="1" ht="22.5">
      <c r="A8" s="415" t="s">
        <v>472</v>
      </c>
      <c r="B8" s="416">
        <v>4</v>
      </c>
      <c r="C8" s="214">
        <v>0</v>
      </c>
      <c r="D8" s="209">
        <f t="shared" si="0"/>
        <v>0</v>
      </c>
      <c r="E8" s="209">
        <f t="shared" si="0"/>
        <v>0</v>
      </c>
    </row>
    <row r="9" spans="1:5" s="3" customFormat="1" ht="12.75">
      <c r="A9" s="415" t="s">
        <v>473</v>
      </c>
      <c r="B9" s="416">
        <v>5</v>
      </c>
      <c r="C9" s="214">
        <v>7752</v>
      </c>
      <c r="D9" s="209">
        <f t="shared" si="0"/>
        <v>8139.6</v>
      </c>
      <c r="E9" s="209">
        <f t="shared" si="0"/>
        <v>8546.58</v>
      </c>
    </row>
    <row r="10" spans="1:5" s="3" customFormat="1" ht="22.5">
      <c r="A10" s="415" t="s">
        <v>474</v>
      </c>
      <c r="B10" s="416">
        <v>6</v>
      </c>
      <c r="C10" s="214"/>
      <c r="D10" s="209">
        <f t="shared" si="0"/>
        <v>0</v>
      </c>
      <c r="E10" s="209">
        <f t="shared" si="0"/>
        <v>0</v>
      </c>
    </row>
    <row r="11" spans="1:5" s="3" customFormat="1" ht="22.5">
      <c r="A11" s="415" t="s">
        <v>475</v>
      </c>
      <c r="B11" s="416">
        <v>7</v>
      </c>
      <c r="C11" s="214"/>
      <c r="D11" s="209">
        <f t="shared" si="0"/>
        <v>0</v>
      </c>
      <c r="E11" s="209">
        <f t="shared" si="0"/>
        <v>0</v>
      </c>
    </row>
    <row r="12" spans="1:5" s="420" customFormat="1" ht="21">
      <c r="A12" s="417" t="s">
        <v>476</v>
      </c>
      <c r="B12" s="418">
        <v>8</v>
      </c>
      <c r="C12" s="419">
        <f>SUM(C5:C11)</f>
        <v>341380</v>
      </c>
      <c r="D12" s="209">
        <f t="shared" si="0"/>
        <v>358449</v>
      </c>
      <c r="E12" s="209">
        <f t="shared" si="0"/>
        <v>376371.45</v>
      </c>
    </row>
    <row r="13" spans="1:5" s="3" customFormat="1" ht="22.5">
      <c r="A13" s="415" t="s">
        <v>477</v>
      </c>
      <c r="B13" s="416">
        <v>9</v>
      </c>
      <c r="C13" s="214"/>
      <c r="D13" s="209">
        <f t="shared" si="0"/>
        <v>0</v>
      </c>
      <c r="E13" s="209">
        <f t="shared" si="0"/>
        <v>0</v>
      </c>
    </row>
    <row r="14" spans="1:5" s="3" customFormat="1" ht="12.75">
      <c r="A14" s="421" t="s">
        <v>478</v>
      </c>
      <c r="B14" s="422">
        <v>10</v>
      </c>
      <c r="C14" s="220">
        <v>65132</v>
      </c>
      <c r="D14" s="209">
        <f t="shared" si="0"/>
        <v>68388.6</v>
      </c>
      <c r="E14" s="209">
        <f t="shared" si="0"/>
        <v>71808.03000000001</v>
      </c>
    </row>
    <row r="15" spans="1:5" s="3" customFormat="1" ht="12.75">
      <c r="A15" s="421" t="s">
        <v>479</v>
      </c>
      <c r="B15" s="422">
        <v>11</v>
      </c>
      <c r="C15" s="220"/>
      <c r="D15" s="209">
        <f t="shared" si="0"/>
        <v>0</v>
      </c>
      <c r="E15" s="209">
        <f t="shared" si="0"/>
        <v>0</v>
      </c>
    </row>
    <row r="16" spans="1:5" s="3" customFormat="1" ht="12.75">
      <c r="A16" s="421" t="s">
        <v>480</v>
      </c>
      <c r="B16" s="422">
        <v>12</v>
      </c>
      <c r="C16" s="220"/>
      <c r="D16" s="209">
        <f t="shared" si="0"/>
        <v>0</v>
      </c>
      <c r="E16" s="209">
        <f t="shared" si="0"/>
        <v>0</v>
      </c>
    </row>
    <row r="17" spans="1:5" s="3" customFormat="1" ht="22.5">
      <c r="A17" s="421" t="s">
        <v>481</v>
      </c>
      <c r="B17" s="422">
        <v>13</v>
      </c>
      <c r="C17" s="220"/>
      <c r="D17" s="209">
        <f t="shared" si="0"/>
        <v>0</v>
      </c>
      <c r="E17" s="209">
        <f t="shared" si="0"/>
        <v>0</v>
      </c>
    </row>
    <row r="18" spans="1:5" s="3" customFormat="1" ht="21.75" thickBot="1">
      <c r="A18" s="423" t="s">
        <v>482</v>
      </c>
      <c r="B18" s="424">
        <v>14</v>
      </c>
      <c r="C18" s="425">
        <f>SUM(C13:C17)</f>
        <v>65132</v>
      </c>
      <c r="D18" s="209">
        <f t="shared" si="0"/>
        <v>68388.6</v>
      </c>
      <c r="E18" s="209">
        <f t="shared" si="0"/>
        <v>71808.03000000001</v>
      </c>
    </row>
    <row r="19" spans="1:5" s="310" customFormat="1" ht="21" customHeight="1" thickBot="1">
      <c r="A19" s="426" t="s">
        <v>483</v>
      </c>
      <c r="B19" s="427">
        <v>15</v>
      </c>
      <c r="C19" s="428">
        <f>+C12+C18</f>
        <v>406512</v>
      </c>
      <c r="D19" s="428">
        <f>+D12+D18</f>
        <v>426837.6</v>
      </c>
      <c r="E19" s="429">
        <f>+E12+E18</f>
        <v>448179.48000000004</v>
      </c>
    </row>
    <row r="20" spans="1:5" s="3" customFormat="1" ht="12.75">
      <c r="A20" s="430" t="s">
        <v>484</v>
      </c>
      <c r="B20" s="414">
        <v>16</v>
      </c>
      <c r="C20" s="209">
        <v>184129</v>
      </c>
      <c r="D20" s="209">
        <f aca="true" t="shared" si="1" ref="D20:E28">C20*105%</f>
        <v>193335.45</v>
      </c>
      <c r="E20" s="209">
        <f t="shared" si="1"/>
        <v>203002.22250000003</v>
      </c>
    </row>
    <row r="21" spans="1:5" s="3" customFormat="1" ht="12.75">
      <c r="A21" s="415" t="s">
        <v>265</v>
      </c>
      <c r="B21" s="416">
        <v>17</v>
      </c>
      <c r="C21" s="214">
        <v>47005</v>
      </c>
      <c r="D21" s="209">
        <f t="shared" si="1"/>
        <v>49355.25</v>
      </c>
      <c r="E21" s="209">
        <f t="shared" si="1"/>
        <v>51823.012500000004</v>
      </c>
    </row>
    <row r="22" spans="1:5" s="3" customFormat="1" ht="33.75">
      <c r="A22" s="415" t="s">
        <v>485</v>
      </c>
      <c r="B22" s="416">
        <v>18</v>
      </c>
      <c r="C22" s="214">
        <v>107726</v>
      </c>
      <c r="D22" s="209">
        <f t="shared" si="1"/>
        <v>113112.3</v>
      </c>
      <c r="E22" s="209">
        <f t="shared" si="1"/>
        <v>118767.91500000001</v>
      </c>
    </row>
    <row r="23" spans="1:5" s="3" customFormat="1" ht="22.5">
      <c r="A23" s="415" t="s">
        <v>486</v>
      </c>
      <c r="B23" s="416">
        <v>19</v>
      </c>
      <c r="C23" s="214">
        <v>14045</v>
      </c>
      <c r="D23" s="209">
        <f t="shared" si="1"/>
        <v>14747.25</v>
      </c>
      <c r="E23" s="209">
        <f t="shared" si="1"/>
        <v>15484.612500000001</v>
      </c>
    </row>
    <row r="24" spans="1:5" s="3" customFormat="1" ht="15.75" customHeight="1">
      <c r="A24" s="415" t="s">
        <v>273</v>
      </c>
      <c r="B24" s="416">
        <v>20</v>
      </c>
      <c r="C24" s="214">
        <v>5417</v>
      </c>
      <c r="D24" s="209">
        <f t="shared" si="1"/>
        <v>5687.85</v>
      </c>
      <c r="E24" s="209">
        <f t="shared" si="1"/>
        <v>5972.2425</v>
      </c>
    </row>
    <row r="25" spans="1:5" s="3" customFormat="1" ht="15.75" customHeight="1">
      <c r="A25" s="415" t="s">
        <v>487</v>
      </c>
      <c r="B25" s="416">
        <v>21</v>
      </c>
      <c r="C25" s="214"/>
      <c r="D25" s="209">
        <f t="shared" si="1"/>
        <v>0</v>
      </c>
      <c r="E25" s="209">
        <f t="shared" si="1"/>
        <v>0</v>
      </c>
    </row>
    <row r="26" spans="1:5" s="3" customFormat="1" ht="15.75" customHeight="1">
      <c r="A26" s="415" t="s">
        <v>281</v>
      </c>
      <c r="B26" s="416">
        <v>22</v>
      </c>
      <c r="C26" s="214">
        <v>15421</v>
      </c>
      <c r="D26" s="209">
        <f t="shared" si="1"/>
        <v>16192.050000000001</v>
      </c>
      <c r="E26" s="209">
        <f t="shared" si="1"/>
        <v>17001.6525</v>
      </c>
    </row>
    <row r="27" spans="1:5" s="3" customFormat="1" ht="15.75" customHeight="1">
      <c r="A27" s="415" t="s">
        <v>488</v>
      </c>
      <c r="B27" s="416">
        <v>23</v>
      </c>
      <c r="C27" s="214"/>
      <c r="D27" s="209">
        <f t="shared" si="1"/>
        <v>0</v>
      </c>
      <c r="E27" s="209">
        <f t="shared" si="1"/>
        <v>0</v>
      </c>
    </row>
    <row r="28" spans="1:5" s="3" customFormat="1" ht="12.75">
      <c r="A28" s="415" t="s">
        <v>343</v>
      </c>
      <c r="B28" s="416">
        <v>24</v>
      </c>
      <c r="C28" s="214">
        <v>32144</v>
      </c>
      <c r="D28" s="209">
        <f t="shared" si="1"/>
        <v>33751.200000000004</v>
      </c>
      <c r="E28" s="209">
        <f t="shared" si="1"/>
        <v>35438.76000000001</v>
      </c>
    </row>
    <row r="29" spans="1:5" s="3" customFormat="1" ht="21">
      <c r="A29" s="417" t="s">
        <v>489</v>
      </c>
      <c r="B29" s="418">
        <v>25</v>
      </c>
      <c r="C29" s="419">
        <f>SUM(C20:C28)</f>
        <v>405887</v>
      </c>
      <c r="D29" s="419">
        <f>SUM(D20:D28)</f>
        <v>426181.35</v>
      </c>
      <c r="E29" s="431">
        <f>SUM(E20:E28)</f>
        <v>447490.41750000004</v>
      </c>
    </row>
    <row r="30" spans="1:5" s="3" customFormat="1" ht="12.75">
      <c r="A30" s="421" t="s">
        <v>490</v>
      </c>
      <c r="B30" s="416">
        <v>26</v>
      </c>
      <c r="C30" s="214"/>
      <c r="D30" s="214"/>
      <c r="E30" s="215"/>
    </row>
    <row r="31" spans="1:5" s="3" customFormat="1" ht="12.75">
      <c r="A31" s="421" t="s">
        <v>491</v>
      </c>
      <c r="B31" s="416">
        <v>27</v>
      </c>
      <c r="C31" s="214"/>
      <c r="D31" s="214"/>
      <c r="E31" s="215"/>
    </row>
    <row r="32" spans="1:5" s="3" customFormat="1" ht="14.25" customHeight="1">
      <c r="A32" s="421" t="s">
        <v>492</v>
      </c>
      <c r="B32" s="416">
        <v>28</v>
      </c>
      <c r="C32" s="214"/>
      <c r="D32" s="214"/>
      <c r="E32" s="215"/>
    </row>
    <row r="33" spans="1:5" s="3" customFormat="1" ht="23.25" customHeight="1">
      <c r="A33" s="421" t="s">
        <v>493</v>
      </c>
      <c r="B33" s="416">
        <v>29</v>
      </c>
      <c r="C33" s="220"/>
      <c r="D33" s="220"/>
      <c r="E33" s="225"/>
    </row>
    <row r="34" spans="1:5" s="3" customFormat="1" ht="21.75" customHeight="1" thickBot="1">
      <c r="A34" s="432" t="s">
        <v>494</v>
      </c>
      <c r="B34" s="433">
        <v>30</v>
      </c>
      <c r="C34" s="434">
        <f>SUM(C30:C33)</f>
        <v>0</v>
      </c>
      <c r="D34" s="434">
        <f>SUM(D30:D33)</f>
        <v>0</v>
      </c>
      <c r="E34" s="435">
        <f>SUM(E30:E33)</f>
        <v>0</v>
      </c>
    </row>
    <row r="35" spans="1:5" s="439" customFormat="1" ht="20.25" customHeight="1" thickBot="1">
      <c r="A35" s="436" t="s">
        <v>495</v>
      </c>
      <c r="B35" s="437">
        <v>31</v>
      </c>
      <c r="C35" s="438">
        <f>+C29+C34</f>
        <v>405887</v>
      </c>
      <c r="D35" s="438">
        <f>+D29+D34</f>
        <v>426181.35</v>
      </c>
      <c r="E35" s="386">
        <f>+E29+E34</f>
        <v>447490.41750000004</v>
      </c>
    </row>
    <row r="36" spans="1:5" s="439" customFormat="1" ht="20.25" customHeight="1" thickBot="1">
      <c r="A36" s="440"/>
      <c r="B36" s="441"/>
      <c r="C36" s="442"/>
      <c r="D36" s="442"/>
      <c r="E36" s="385"/>
    </row>
    <row r="37" spans="1:5" s="412" customFormat="1" ht="24.75" customHeight="1" thickBot="1">
      <c r="A37" s="630" t="s">
        <v>496</v>
      </c>
      <c r="B37" s="631"/>
      <c r="C37" s="631"/>
      <c r="D37" s="631"/>
      <c r="E37" s="632"/>
    </row>
    <row r="38" spans="1:5" s="3" customFormat="1" ht="33.75">
      <c r="A38" s="443" t="s">
        <v>497</v>
      </c>
      <c r="B38" s="444">
        <v>32</v>
      </c>
      <c r="C38" s="445">
        <v>22</v>
      </c>
      <c r="D38" s="445">
        <f>C38*105%</f>
        <v>23.1</v>
      </c>
      <c r="E38" s="445">
        <f>D38*105%</f>
        <v>24.255000000000003</v>
      </c>
    </row>
    <row r="39" spans="1:5" s="3" customFormat="1" ht="22.5">
      <c r="A39" s="430" t="s">
        <v>498</v>
      </c>
      <c r="B39" s="446">
        <v>33</v>
      </c>
      <c r="C39" s="209"/>
      <c r="D39" s="209"/>
      <c r="E39" s="210"/>
    </row>
    <row r="40" spans="1:5" s="3" customFormat="1" ht="12.75">
      <c r="A40" s="430" t="s">
        <v>499</v>
      </c>
      <c r="B40" s="446">
        <v>34</v>
      </c>
      <c r="C40" s="209"/>
      <c r="D40" s="209"/>
      <c r="E40" s="210"/>
    </row>
    <row r="41" spans="1:5" s="3" customFormat="1" ht="22.5">
      <c r="A41" s="415" t="s">
        <v>500</v>
      </c>
      <c r="B41" s="447">
        <v>35</v>
      </c>
      <c r="C41" s="214">
        <v>0</v>
      </c>
      <c r="D41" s="214">
        <f aca="true" t="shared" si="2" ref="D41:E53">C41*105%</f>
        <v>0</v>
      </c>
      <c r="E41" s="214">
        <f t="shared" si="2"/>
        <v>0</v>
      </c>
    </row>
    <row r="42" spans="1:5" s="3" customFormat="1" ht="12.75">
      <c r="A42" s="415" t="s">
        <v>501</v>
      </c>
      <c r="B42" s="446">
        <v>36</v>
      </c>
      <c r="C42" s="214">
        <v>36433</v>
      </c>
      <c r="D42" s="214">
        <f t="shared" si="2"/>
        <v>38254.65</v>
      </c>
      <c r="E42" s="214">
        <f t="shared" si="2"/>
        <v>40167.3825</v>
      </c>
    </row>
    <row r="43" spans="1:5" s="3" customFormat="1" ht="12.75">
      <c r="A43" s="415" t="s">
        <v>502</v>
      </c>
      <c r="B43" s="447">
        <v>37</v>
      </c>
      <c r="C43" s="214"/>
      <c r="D43" s="214">
        <f t="shared" si="2"/>
        <v>0</v>
      </c>
      <c r="E43" s="214">
        <f t="shared" si="2"/>
        <v>0</v>
      </c>
    </row>
    <row r="44" spans="1:5" s="3" customFormat="1" ht="12.75">
      <c r="A44" s="415" t="s">
        <v>503</v>
      </c>
      <c r="B44" s="446">
        <v>38</v>
      </c>
      <c r="C44" s="214"/>
      <c r="D44" s="214">
        <f t="shared" si="2"/>
        <v>0</v>
      </c>
      <c r="E44" s="214">
        <f t="shared" si="2"/>
        <v>0</v>
      </c>
    </row>
    <row r="45" spans="1:5" s="3" customFormat="1" ht="22.5">
      <c r="A45" s="415" t="s">
        <v>504</v>
      </c>
      <c r="B45" s="447">
        <v>39</v>
      </c>
      <c r="C45" s="214">
        <v>0</v>
      </c>
      <c r="D45" s="214">
        <f t="shared" si="2"/>
        <v>0</v>
      </c>
      <c r="E45" s="214">
        <f t="shared" si="2"/>
        <v>0</v>
      </c>
    </row>
    <row r="46" spans="1:5" s="3" customFormat="1" ht="22.5">
      <c r="A46" s="415" t="s">
        <v>505</v>
      </c>
      <c r="B46" s="446">
        <v>40</v>
      </c>
      <c r="C46" s="214">
        <v>661</v>
      </c>
      <c r="D46" s="214">
        <f t="shared" si="2"/>
        <v>694.0500000000001</v>
      </c>
      <c r="E46" s="214">
        <f t="shared" si="2"/>
        <v>728.7525</v>
      </c>
    </row>
    <row r="47" spans="1:5" s="3" customFormat="1" ht="21">
      <c r="A47" s="417" t="s">
        <v>506</v>
      </c>
      <c r="B47" s="448">
        <v>41</v>
      </c>
      <c r="C47" s="419">
        <f>SUM(C38:C46)</f>
        <v>37116</v>
      </c>
      <c r="D47" s="214">
        <f t="shared" si="2"/>
        <v>38971.8</v>
      </c>
      <c r="E47" s="214">
        <f t="shared" si="2"/>
        <v>40920.39000000001</v>
      </c>
    </row>
    <row r="48" spans="1:5" s="3" customFormat="1" ht="22.5">
      <c r="A48" s="415" t="s">
        <v>507</v>
      </c>
      <c r="B48" s="446">
        <v>42</v>
      </c>
      <c r="C48" s="214"/>
      <c r="D48" s="214">
        <f t="shared" si="2"/>
        <v>0</v>
      </c>
      <c r="E48" s="214">
        <f t="shared" si="2"/>
        <v>0</v>
      </c>
    </row>
    <row r="49" spans="1:5" s="3" customFormat="1" ht="12.75">
      <c r="A49" s="421" t="s">
        <v>508</v>
      </c>
      <c r="B49" s="446">
        <v>43</v>
      </c>
      <c r="C49" s="214">
        <v>10802</v>
      </c>
      <c r="D49" s="214">
        <f>C49*105%</f>
        <v>11342.1</v>
      </c>
      <c r="E49" s="214">
        <f t="shared" si="2"/>
        <v>11909.205000000002</v>
      </c>
    </row>
    <row r="50" spans="1:5" s="3" customFormat="1" ht="12.75">
      <c r="A50" s="421" t="s">
        <v>509</v>
      </c>
      <c r="B50" s="446">
        <v>44</v>
      </c>
      <c r="C50" s="214">
        <v>0</v>
      </c>
      <c r="D50" s="214">
        <f t="shared" si="2"/>
        <v>0</v>
      </c>
      <c r="E50" s="214">
        <f t="shared" si="2"/>
        <v>0</v>
      </c>
    </row>
    <row r="51" spans="1:5" s="3" customFormat="1" ht="12.75">
      <c r="A51" s="421" t="s">
        <v>510</v>
      </c>
      <c r="B51" s="446">
        <v>45</v>
      </c>
      <c r="C51" s="214"/>
      <c r="D51" s="214">
        <f t="shared" si="2"/>
        <v>0</v>
      </c>
      <c r="E51" s="214">
        <f t="shared" si="2"/>
        <v>0</v>
      </c>
    </row>
    <row r="52" spans="1:5" s="3" customFormat="1" ht="22.5">
      <c r="A52" s="421" t="s">
        <v>511</v>
      </c>
      <c r="B52" s="446">
        <v>46</v>
      </c>
      <c r="C52" s="214"/>
      <c r="D52" s="214">
        <f t="shared" si="2"/>
        <v>0</v>
      </c>
      <c r="E52" s="214">
        <f t="shared" si="2"/>
        <v>0</v>
      </c>
    </row>
    <row r="53" spans="1:5" s="3" customFormat="1" ht="21.75" thickBot="1">
      <c r="A53" s="423" t="s">
        <v>512</v>
      </c>
      <c r="B53" s="449">
        <v>47</v>
      </c>
      <c r="C53" s="425">
        <f>SUM(C48:C52)</f>
        <v>10802</v>
      </c>
      <c r="D53" s="425">
        <f>SUM(D48:D52)</f>
        <v>11342.1</v>
      </c>
      <c r="E53" s="214">
        <f t="shared" si="2"/>
        <v>11909.205000000002</v>
      </c>
    </row>
    <row r="54" spans="1:5" s="3" customFormat="1" ht="13.5" thickBot="1">
      <c r="A54" s="426" t="s">
        <v>513</v>
      </c>
      <c r="B54" s="450">
        <v>48</v>
      </c>
      <c r="C54" s="428">
        <f>+C47+C53</f>
        <v>47918</v>
      </c>
      <c r="D54" s="428">
        <f>+D47+D53</f>
        <v>50313.9</v>
      </c>
      <c r="E54" s="429">
        <f>+E47+E53</f>
        <v>52829.59500000001</v>
      </c>
    </row>
    <row r="55" spans="1:5" s="3" customFormat="1" ht="12.75">
      <c r="A55" s="430" t="s">
        <v>514</v>
      </c>
      <c r="B55" s="446">
        <v>49</v>
      </c>
      <c r="C55" s="209">
        <v>30793</v>
      </c>
      <c r="D55" s="209">
        <f aca="true" t="shared" si="3" ref="D55:E61">C55*105%</f>
        <v>32332.65</v>
      </c>
      <c r="E55" s="209">
        <f t="shared" si="3"/>
        <v>33949.2825</v>
      </c>
    </row>
    <row r="56" spans="1:5" s="3" customFormat="1" ht="12.75">
      <c r="A56" s="415" t="s">
        <v>515</v>
      </c>
      <c r="B56" s="447">
        <v>50</v>
      </c>
      <c r="C56" s="214">
        <v>17750</v>
      </c>
      <c r="D56" s="209">
        <f t="shared" si="3"/>
        <v>18637.5</v>
      </c>
      <c r="E56" s="209">
        <f t="shared" si="3"/>
        <v>19569.375</v>
      </c>
    </row>
    <row r="57" spans="1:5" s="3" customFormat="1" ht="22.5">
      <c r="A57" s="415" t="s">
        <v>516</v>
      </c>
      <c r="B57" s="447">
        <v>51</v>
      </c>
      <c r="C57" s="214">
        <v>0</v>
      </c>
      <c r="D57" s="209">
        <f t="shared" si="3"/>
        <v>0</v>
      </c>
      <c r="E57" s="209">
        <f t="shared" si="3"/>
        <v>0</v>
      </c>
    </row>
    <row r="58" spans="1:5" s="3" customFormat="1" ht="22.5">
      <c r="A58" s="415" t="s">
        <v>294</v>
      </c>
      <c r="B58" s="447">
        <v>52</v>
      </c>
      <c r="C58" s="214">
        <v>0</v>
      </c>
      <c r="D58" s="209">
        <f t="shared" si="3"/>
        <v>0</v>
      </c>
      <c r="E58" s="209">
        <f t="shared" si="3"/>
        <v>0</v>
      </c>
    </row>
    <row r="59" spans="1:5" s="3" customFormat="1" ht="12.75">
      <c r="A59" s="415" t="s">
        <v>292</v>
      </c>
      <c r="B59" s="447">
        <v>53</v>
      </c>
      <c r="C59" s="214">
        <v>0</v>
      </c>
      <c r="D59" s="209">
        <f t="shared" si="3"/>
        <v>0</v>
      </c>
      <c r="E59" s="209">
        <f t="shared" si="3"/>
        <v>0</v>
      </c>
    </row>
    <row r="60" spans="1:5" s="3" customFormat="1" ht="12.75">
      <c r="A60" s="415" t="s">
        <v>517</v>
      </c>
      <c r="B60" s="447">
        <v>54</v>
      </c>
      <c r="C60" s="214"/>
      <c r="D60" s="209">
        <f t="shared" si="3"/>
        <v>0</v>
      </c>
      <c r="E60" s="209">
        <f t="shared" si="3"/>
        <v>0</v>
      </c>
    </row>
    <row r="61" spans="1:5" s="3" customFormat="1" ht="12.75">
      <c r="A61" s="415" t="s">
        <v>518</v>
      </c>
      <c r="B61" s="447">
        <v>55</v>
      </c>
      <c r="C61" s="214"/>
      <c r="D61" s="209">
        <f t="shared" si="3"/>
        <v>0</v>
      </c>
      <c r="E61" s="209">
        <f t="shared" si="3"/>
        <v>0</v>
      </c>
    </row>
    <row r="62" spans="1:5" s="3" customFormat="1" ht="21">
      <c r="A62" s="417" t="s">
        <v>519</v>
      </c>
      <c r="B62" s="448">
        <v>56</v>
      </c>
      <c r="C62" s="419">
        <f>SUM(C55:C61)</f>
        <v>48543</v>
      </c>
      <c r="D62" s="419">
        <f>SUM(D55:D61)</f>
        <v>50970.15</v>
      </c>
      <c r="E62" s="431">
        <f>SUM(E55:E61)</f>
        <v>53518.6575</v>
      </c>
    </row>
    <row r="63" spans="1:5" s="3" customFormat="1" ht="12.75">
      <c r="A63" s="421" t="s">
        <v>520</v>
      </c>
      <c r="B63" s="447">
        <v>57</v>
      </c>
      <c r="C63" s="214"/>
      <c r="D63" s="214"/>
      <c r="E63" s="215"/>
    </row>
    <row r="64" spans="1:5" s="3" customFormat="1" ht="12.75">
      <c r="A64" s="421" t="s">
        <v>521</v>
      </c>
      <c r="B64" s="447">
        <v>58</v>
      </c>
      <c r="C64" s="214"/>
      <c r="D64" s="214"/>
      <c r="E64" s="215"/>
    </row>
    <row r="65" spans="1:5" s="3" customFormat="1" ht="12.75">
      <c r="A65" s="421" t="s">
        <v>522</v>
      </c>
      <c r="B65" s="447">
        <v>59</v>
      </c>
      <c r="C65" s="214"/>
      <c r="D65" s="214"/>
      <c r="E65" s="215"/>
    </row>
    <row r="66" spans="1:5" s="3" customFormat="1" ht="22.5">
      <c r="A66" s="421" t="s">
        <v>523</v>
      </c>
      <c r="B66" s="451">
        <v>60</v>
      </c>
      <c r="C66" s="220"/>
      <c r="D66" s="220"/>
      <c r="E66" s="225"/>
    </row>
    <row r="67" spans="1:5" s="3" customFormat="1" ht="21.75" thickBot="1">
      <c r="A67" s="432" t="s">
        <v>524</v>
      </c>
      <c r="B67" s="452">
        <v>61</v>
      </c>
      <c r="C67" s="434">
        <f>SUM(C63:C66)</f>
        <v>0</v>
      </c>
      <c r="D67" s="434">
        <f>SUM(D63:D66)</f>
        <v>0</v>
      </c>
      <c r="E67" s="435">
        <f>SUM(E63:E66)</f>
        <v>0</v>
      </c>
    </row>
    <row r="68" spans="1:5" s="412" customFormat="1" ht="15" thickBot="1">
      <c r="A68" s="453" t="s">
        <v>525</v>
      </c>
      <c r="B68" s="454">
        <v>62</v>
      </c>
      <c r="C68" s="455">
        <f>C62+C67</f>
        <v>48543</v>
      </c>
      <c r="D68" s="455">
        <f>+D62+D67</f>
        <v>50970.15</v>
      </c>
      <c r="E68" s="456">
        <f>+E62+E67</f>
        <v>53518.6575</v>
      </c>
    </row>
    <row r="69" spans="1:5" s="459" customFormat="1" ht="16.5" thickBot="1">
      <c r="A69" s="457" t="s">
        <v>526</v>
      </c>
      <c r="B69" s="458">
        <v>63</v>
      </c>
      <c r="C69" s="266">
        <f>+C19+C54</f>
        <v>454430</v>
      </c>
      <c r="D69" s="266">
        <f>+D19+D54</f>
        <v>477151.5</v>
      </c>
      <c r="E69" s="267">
        <f>+E19+E54</f>
        <v>501009.07500000007</v>
      </c>
    </row>
    <row r="70" spans="1:5" s="459" customFormat="1" ht="16.5" thickBot="1">
      <c r="A70" s="460" t="s">
        <v>527</v>
      </c>
      <c r="B70" s="461">
        <v>64</v>
      </c>
      <c r="C70" s="462">
        <f>+C35+C68</f>
        <v>454430</v>
      </c>
      <c r="D70" s="462">
        <f>+D35+D68</f>
        <v>477151.5</v>
      </c>
      <c r="E70" s="463">
        <f>+E35+E68</f>
        <v>501009.07500000007</v>
      </c>
    </row>
    <row r="71" spans="1:5" ht="21.75" thickBot="1">
      <c r="A71" s="457" t="s">
        <v>528</v>
      </c>
      <c r="B71" s="458">
        <v>65</v>
      </c>
      <c r="C71" s="464">
        <f>+C12-C29</f>
        <v>-64507</v>
      </c>
      <c r="D71" s="464">
        <f>+D12-D29</f>
        <v>-67732.34999999998</v>
      </c>
      <c r="E71" s="465">
        <f>+E12-E29</f>
        <v>-71118.96750000003</v>
      </c>
    </row>
    <row r="72" spans="1:5" ht="32.25" thickBot="1">
      <c r="A72" s="466" t="s">
        <v>529</v>
      </c>
      <c r="B72" s="467">
        <v>66</v>
      </c>
      <c r="C72" s="468">
        <f>+C47-C62</f>
        <v>-11427</v>
      </c>
      <c r="D72" s="468">
        <f>+D47-D62</f>
        <v>-11998.349999999999</v>
      </c>
      <c r="E72" s="469">
        <f>+E47-E62</f>
        <v>-12598.267499999994</v>
      </c>
    </row>
    <row r="73" spans="1:5" ht="21.75" thickBot="1">
      <c r="A73" s="466" t="s">
        <v>530</v>
      </c>
      <c r="B73" s="467">
        <v>67</v>
      </c>
      <c r="C73" s="468">
        <f>+C18+C53-C34-C67</f>
        <v>75934</v>
      </c>
      <c r="D73" s="468">
        <f>+D18+D53-D34-D67</f>
        <v>79730.70000000001</v>
      </c>
      <c r="E73" s="469">
        <f>+E18+E53-E34-E67</f>
        <v>83717.23500000002</v>
      </c>
    </row>
  </sheetData>
  <sheetProtection/>
  <mergeCells count="2">
    <mergeCell ref="A4:E4"/>
    <mergeCell ref="A37:E37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 működési és fejlesztési célú bevételek és kiadások 
2010-2011-2012. évi alakulását külön bemutató mérleg&amp;R&amp;"Times New Roman CE,Félkövér dőlt"&amp;11 12. sz. melléklet</oddHeader>
  </headerFooter>
  <rowBreaks count="1" manualBreakCount="1">
    <brk id="3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P29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4.875" style="474" customWidth="1"/>
    <col min="2" max="2" width="28.125" style="502" customWidth="1"/>
    <col min="3" max="4" width="9.00390625" style="502" customWidth="1"/>
    <col min="5" max="5" width="9.50390625" style="502" customWidth="1"/>
    <col min="6" max="6" width="8.875" style="502" customWidth="1"/>
    <col min="7" max="7" width="8.625" style="502" customWidth="1"/>
    <col min="8" max="8" width="8.875" style="502" customWidth="1"/>
    <col min="9" max="9" width="8.125" style="502" customWidth="1"/>
    <col min="10" max="14" width="9.50390625" style="502" customWidth="1"/>
    <col min="15" max="15" width="12.625" style="474" customWidth="1"/>
    <col min="16" max="16384" width="9.375" style="502" customWidth="1"/>
  </cols>
  <sheetData>
    <row r="1" spans="1:15" s="474" customFormat="1" ht="25.5" customHeight="1" thickBot="1">
      <c r="A1" s="471" t="s">
        <v>258</v>
      </c>
      <c r="B1" s="472" t="s">
        <v>325</v>
      </c>
      <c r="C1" s="472" t="s">
        <v>531</v>
      </c>
      <c r="D1" s="472" t="s">
        <v>532</v>
      </c>
      <c r="E1" s="472" t="s">
        <v>533</v>
      </c>
      <c r="F1" s="472" t="s">
        <v>534</v>
      </c>
      <c r="G1" s="472" t="s">
        <v>535</v>
      </c>
      <c r="H1" s="472" t="s">
        <v>536</v>
      </c>
      <c r="I1" s="472" t="s">
        <v>537</v>
      </c>
      <c r="J1" s="472" t="s">
        <v>538</v>
      </c>
      <c r="K1" s="472" t="s">
        <v>539</v>
      </c>
      <c r="L1" s="472" t="s">
        <v>540</v>
      </c>
      <c r="M1" s="472" t="s">
        <v>541</v>
      </c>
      <c r="N1" s="472" t="s">
        <v>542</v>
      </c>
      <c r="O1" s="473" t="s">
        <v>403</v>
      </c>
    </row>
    <row r="2" spans="1:15" s="476" customFormat="1" ht="15" customHeight="1" thickBot="1">
      <c r="A2" s="475" t="s">
        <v>150</v>
      </c>
      <c r="B2" s="633" t="s">
        <v>323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5"/>
    </row>
    <row r="3" spans="1:15" s="476" customFormat="1" ht="15" customHeight="1">
      <c r="A3" s="477" t="s">
        <v>152</v>
      </c>
      <c r="B3" s="478" t="s">
        <v>543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80">
        <f aca="true" t="shared" si="0" ref="O3:O26">SUM(C3:N3)</f>
        <v>0</v>
      </c>
    </row>
    <row r="4" spans="1:15" s="485" customFormat="1" ht="13.5" customHeight="1">
      <c r="A4" s="481" t="s">
        <v>154</v>
      </c>
      <c r="B4" s="482" t="s">
        <v>544</v>
      </c>
      <c r="C4" s="483">
        <v>10813</v>
      </c>
      <c r="D4" s="483">
        <v>10813</v>
      </c>
      <c r="E4" s="483">
        <v>57830</v>
      </c>
      <c r="F4" s="483">
        <v>10813</v>
      </c>
      <c r="G4" s="483">
        <v>10831</v>
      </c>
      <c r="H4" s="483">
        <v>10813</v>
      </c>
      <c r="I4" s="483">
        <v>10813</v>
      </c>
      <c r="J4" s="483">
        <v>10813</v>
      </c>
      <c r="K4" s="483">
        <v>57830</v>
      </c>
      <c r="L4" s="483">
        <v>10830</v>
      </c>
      <c r="M4" s="483">
        <v>10813</v>
      </c>
      <c r="N4" s="483">
        <v>10813</v>
      </c>
      <c r="O4" s="484">
        <f t="shared" si="0"/>
        <v>223825</v>
      </c>
    </row>
    <row r="5" spans="1:15" s="485" customFormat="1" ht="13.5" customHeight="1">
      <c r="A5" s="481" t="s">
        <v>170</v>
      </c>
      <c r="B5" s="486" t="s">
        <v>545</v>
      </c>
      <c r="C5" s="487">
        <v>9150</v>
      </c>
      <c r="D5" s="487">
        <v>9150</v>
      </c>
      <c r="E5" s="487">
        <v>9150</v>
      </c>
      <c r="F5" s="487">
        <v>9150</v>
      </c>
      <c r="G5" s="487">
        <v>9150</v>
      </c>
      <c r="H5" s="487">
        <v>9151</v>
      </c>
      <c r="I5" s="487">
        <v>9150</v>
      </c>
      <c r="J5" s="487">
        <v>9150</v>
      </c>
      <c r="K5" s="487">
        <v>9151</v>
      </c>
      <c r="L5" s="487">
        <v>9150</v>
      </c>
      <c r="M5" s="487">
        <v>9150</v>
      </c>
      <c r="N5" s="487">
        <v>9151</v>
      </c>
      <c r="O5" s="488">
        <f t="shared" si="0"/>
        <v>109803</v>
      </c>
    </row>
    <row r="6" spans="1:15" s="485" customFormat="1" ht="13.5" customHeight="1">
      <c r="A6" s="481" t="s">
        <v>192</v>
      </c>
      <c r="B6" s="482" t="s">
        <v>546</v>
      </c>
      <c r="C6" s="483">
        <v>1</v>
      </c>
      <c r="D6" s="483">
        <v>1</v>
      </c>
      <c r="E6" s="483">
        <v>2</v>
      </c>
      <c r="F6" s="483">
        <v>36435</v>
      </c>
      <c r="G6" s="483">
        <v>2</v>
      </c>
      <c r="H6" s="483">
        <v>2</v>
      </c>
      <c r="I6" s="483">
        <v>2</v>
      </c>
      <c r="J6" s="483">
        <v>2</v>
      </c>
      <c r="K6" s="483">
        <v>2</v>
      </c>
      <c r="L6" s="483">
        <v>2</v>
      </c>
      <c r="M6" s="483">
        <v>2</v>
      </c>
      <c r="N6" s="483">
        <v>2</v>
      </c>
      <c r="O6" s="484">
        <f t="shared" si="0"/>
        <v>36455</v>
      </c>
    </row>
    <row r="7" spans="1:15" s="485" customFormat="1" ht="13.5" customHeight="1">
      <c r="A7" s="481" t="s">
        <v>200</v>
      </c>
      <c r="B7" s="482" t="s">
        <v>547</v>
      </c>
      <c r="C7" s="483">
        <v>456</v>
      </c>
      <c r="D7" s="483">
        <v>457</v>
      </c>
      <c r="E7" s="483">
        <v>869</v>
      </c>
      <c r="F7" s="483">
        <v>869</v>
      </c>
      <c r="G7" s="483">
        <v>457</v>
      </c>
      <c r="H7" s="483">
        <v>457</v>
      </c>
      <c r="I7" s="483">
        <v>869</v>
      </c>
      <c r="J7" s="483">
        <v>456</v>
      </c>
      <c r="K7" s="483">
        <v>456</v>
      </c>
      <c r="L7" s="483">
        <v>1494</v>
      </c>
      <c r="M7" s="483">
        <v>456</v>
      </c>
      <c r="N7" s="483">
        <v>456</v>
      </c>
      <c r="O7" s="484">
        <f t="shared" si="0"/>
        <v>7752</v>
      </c>
    </row>
    <row r="8" spans="1:15" s="485" customFormat="1" ht="13.5" customHeight="1">
      <c r="A8" s="481" t="s">
        <v>228</v>
      </c>
      <c r="B8" s="482" t="s">
        <v>548</v>
      </c>
      <c r="C8" s="483"/>
      <c r="D8" s="483"/>
      <c r="E8" s="483"/>
      <c r="F8" s="483"/>
      <c r="G8" s="483"/>
      <c r="H8" s="483">
        <v>0</v>
      </c>
      <c r="I8" s="483">
        <v>0</v>
      </c>
      <c r="J8" s="483"/>
      <c r="K8" s="483"/>
      <c r="L8" s="483"/>
      <c r="M8" s="483"/>
      <c r="N8" s="483"/>
      <c r="O8" s="484">
        <f t="shared" si="0"/>
        <v>0</v>
      </c>
    </row>
    <row r="9" spans="1:15" s="485" customFormat="1" ht="13.5" customHeight="1">
      <c r="A9" s="481" t="s">
        <v>234</v>
      </c>
      <c r="B9" s="482" t="s">
        <v>549</v>
      </c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4">
        <f t="shared" si="0"/>
        <v>0</v>
      </c>
    </row>
    <row r="10" spans="1:15" s="485" customFormat="1" ht="13.5" customHeight="1">
      <c r="A10" s="481" t="s">
        <v>236</v>
      </c>
      <c r="B10" s="482" t="s">
        <v>550</v>
      </c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4">
        <f t="shared" si="0"/>
        <v>0</v>
      </c>
    </row>
    <row r="11" spans="1:15" s="485" customFormat="1" ht="13.5" customHeight="1">
      <c r="A11" s="481" t="s">
        <v>238</v>
      </c>
      <c r="B11" s="482" t="s">
        <v>551</v>
      </c>
      <c r="C11" s="483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4">
        <f t="shared" si="0"/>
        <v>0</v>
      </c>
    </row>
    <row r="12" spans="1:15" s="485" customFormat="1" ht="13.5" customHeight="1" thickBot="1">
      <c r="A12" s="477" t="s">
        <v>240</v>
      </c>
      <c r="B12" s="489" t="s">
        <v>552</v>
      </c>
      <c r="C12" s="490">
        <v>55</v>
      </c>
      <c r="D12" s="490">
        <v>55</v>
      </c>
      <c r="E12" s="490">
        <v>55</v>
      </c>
      <c r="F12" s="490">
        <v>55</v>
      </c>
      <c r="G12" s="490">
        <v>55</v>
      </c>
      <c r="H12" s="490">
        <v>55</v>
      </c>
      <c r="I12" s="490">
        <v>55</v>
      </c>
      <c r="J12" s="490">
        <v>55</v>
      </c>
      <c r="K12" s="490">
        <v>55</v>
      </c>
      <c r="L12" s="490">
        <v>55</v>
      </c>
      <c r="M12" s="490">
        <v>55</v>
      </c>
      <c r="N12" s="490">
        <v>56</v>
      </c>
      <c r="O12" s="491">
        <f t="shared" si="0"/>
        <v>661</v>
      </c>
    </row>
    <row r="13" spans="1:15" s="476" customFormat="1" ht="15.75" customHeight="1" thickBot="1">
      <c r="A13" s="475" t="s">
        <v>254</v>
      </c>
      <c r="B13" s="492" t="s">
        <v>553</v>
      </c>
      <c r="C13" s="493">
        <f>SUM(C3:C12)</f>
        <v>20475</v>
      </c>
      <c r="D13" s="493">
        <f aca="true" t="shared" si="1" ref="D13:N13">SUM(D3:D12)</f>
        <v>20476</v>
      </c>
      <c r="E13" s="493">
        <f t="shared" si="1"/>
        <v>67906</v>
      </c>
      <c r="F13" s="493">
        <f t="shared" si="1"/>
        <v>57322</v>
      </c>
      <c r="G13" s="493">
        <f t="shared" si="1"/>
        <v>20495</v>
      </c>
      <c r="H13" s="493">
        <f t="shared" si="1"/>
        <v>20478</v>
      </c>
      <c r="I13" s="493">
        <f t="shared" si="1"/>
        <v>20889</v>
      </c>
      <c r="J13" s="493">
        <f t="shared" si="1"/>
        <v>20476</v>
      </c>
      <c r="K13" s="493">
        <f t="shared" si="1"/>
        <v>67494</v>
      </c>
      <c r="L13" s="493">
        <f t="shared" si="1"/>
        <v>21531</v>
      </c>
      <c r="M13" s="493">
        <f t="shared" si="1"/>
        <v>20476</v>
      </c>
      <c r="N13" s="493">
        <f t="shared" si="1"/>
        <v>20478</v>
      </c>
      <c r="O13" s="494">
        <f>SUM(C13:N13)</f>
        <v>378496</v>
      </c>
    </row>
    <row r="14" spans="1:15" s="476" customFormat="1" ht="15" customHeight="1" thickBot="1">
      <c r="A14" s="475" t="s">
        <v>344</v>
      </c>
      <c r="B14" s="633" t="s">
        <v>324</v>
      </c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5"/>
    </row>
    <row r="15" spans="1:15" s="485" customFormat="1" ht="13.5" customHeight="1">
      <c r="A15" s="495" t="s">
        <v>347</v>
      </c>
      <c r="B15" s="486" t="s">
        <v>329</v>
      </c>
      <c r="C15" s="487">
        <v>15290</v>
      </c>
      <c r="D15" s="487">
        <v>15290</v>
      </c>
      <c r="E15" s="487">
        <v>15290</v>
      </c>
      <c r="F15" s="487">
        <v>15290</v>
      </c>
      <c r="G15" s="487">
        <v>15290</v>
      </c>
      <c r="H15" s="487">
        <v>15290</v>
      </c>
      <c r="I15" s="487">
        <v>15290</v>
      </c>
      <c r="J15" s="487">
        <v>15290</v>
      </c>
      <c r="K15" s="487">
        <f>15290+649</f>
        <v>15939</v>
      </c>
      <c r="L15" s="487">
        <v>15290</v>
      </c>
      <c r="M15" s="487">
        <v>15290</v>
      </c>
      <c r="N15" s="487">
        <v>15290</v>
      </c>
      <c r="O15" s="488">
        <f t="shared" si="0"/>
        <v>184129</v>
      </c>
    </row>
    <row r="16" spans="1:16" s="485" customFormat="1" ht="13.5" customHeight="1">
      <c r="A16" s="481" t="s">
        <v>349</v>
      </c>
      <c r="B16" s="482" t="s">
        <v>554</v>
      </c>
      <c r="C16" s="483">
        <v>3902</v>
      </c>
      <c r="D16" s="483">
        <v>3903</v>
      </c>
      <c r="E16" s="483">
        <v>3902</v>
      </c>
      <c r="F16" s="483">
        <v>3903</v>
      </c>
      <c r="G16" s="483">
        <v>3902</v>
      </c>
      <c r="H16" s="483">
        <v>3903</v>
      </c>
      <c r="I16" s="483">
        <v>3902</v>
      </c>
      <c r="J16" s="483">
        <v>3903</v>
      </c>
      <c r="K16" s="483">
        <f>3902+175</f>
        <v>4077</v>
      </c>
      <c r="L16" s="483">
        <v>3903</v>
      </c>
      <c r="M16" s="483">
        <v>3902</v>
      </c>
      <c r="N16" s="483">
        <v>3903</v>
      </c>
      <c r="O16" s="484">
        <f t="shared" si="0"/>
        <v>47005</v>
      </c>
      <c r="P16" s="496"/>
    </row>
    <row r="17" spans="1:15" s="485" customFormat="1" ht="13.5" customHeight="1">
      <c r="A17" s="481" t="s">
        <v>351</v>
      </c>
      <c r="B17" s="482" t="s">
        <v>555</v>
      </c>
      <c r="C17" s="483">
        <v>8977</v>
      </c>
      <c r="D17" s="483">
        <v>8977</v>
      </c>
      <c r="E17" s="483">
        <v>8978</v>
      </c>
      <c r="F17" s="483">
        <v>8977</v>
      </c>
      <c r="G17" s="483">
        <v>8977</v>
      </c>
      <c r="H17" s="483">
        <v>8977</v>
      </c>
      <c r="I17" s="483">
        <v>8977</v>
      </c>
      <c r="J17" s="483">
        <v>8978</v>
      </c>
      <c r="K17" s="483">
        <v>8977</v>
      </c>
      <c r="L17" s="483">
        <v>8977</v>
      </c>
      <c r="M17" s="483">
        <v>8977</v>
      </c>
      <c r="N17" s="483">
        <v>8977</v>
      </c>
      <c r="O17" s="484">
        <f t="shared" si="0"/>
        <v>107726</v>
      </c>
    </row>
    <row r="18" spans="1:15" s="485" customFormat="1" ht="13.5" customHeight="1">
      <c r="A18" s="481" t="s">
        <v>352</v>
      </c>
      <c r="B18" s="482" t="s">
        <v>556</v>
      </c>
      <c r="C18" s="483">
        <v>200</v>
      </c>
      <c r="D18" s="483">
        <v>1862</v>
      </c>
      <c r="E18" s="483">
        <v>200</v>
      </c>
      <c r="F18" s="483">
        <v>2000</v>
      </c>
      <c r="G18" s="483">
        <v>4408</v>
      </c>
      <c r="H18" s="483">
        <v>5000</v>
      </c>
      <c r="I18" s="483">
        <v>9500</v>
      </c>
      <c r="J18" s="483">
        <v>10564</v>
      </c>
      <c r="K18" s="483">
        <v>10184</v>
      </c>
      <c r="L18" s="483">
        <v>3625</v>
      </c>
      <c r="M18" s="483">
        <v>500</v>
      </c>
      <c r="N18" s="483">
        <v>500</v>
      </c>
      <c r="O18" s="484">
        <f t="shared" si="0"/>
        <v>48543</v>
      </c>
    </row>
    <row r="19" spans="1:15" s="485" customFormat="1" ht="13.5" customHeight="1">
      <c r="A19" s="481" t="s">
        <v>354</v>
      </c>
      <c r="B19" s="482" t="s">
        <v>557</v>
      </c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4">
        <f t="shared" si="0"/>
        <v>0</v>
      </c>
    </row>
    <row r="20" spans="1:15" s="485" customFormat="1" ht="13.5" customHeight="1">
      <c r="A20" s="481" t="s">
        <v>356</v>
      </c>
      <c r="B20" s="482" t="s">
        <v>558</v>
      </c>
      <c r="C20" s="483">
        <v>0</v>
      </c>
      <c r="D20" s="483">
        <v>0</v>
      </c>
      <c r="E20" s="483">
        <v>3717</v>
      </c>
      <c r="F20" s="483">
        <v>3717</v>
      </c>
      <c r="G20" s="483">
        <v>0</v>
      </c>
      <c r="I20" s="483">
        <v>3717</v>
      </c>
      <c r="J20" s="483">
        <v>0</v>
      </c>
      <c r="L20" s="483">
        <v>8311</v>
      </c>
      <c r="M20" s="483">
        <v>0</v>
      </c>
      <c r="N20" s="483">
        <v>0</v>
      </c>
      <c r="O20" s="484">
        <f t="shared" si="0"/>
        <v>19462</v>
      </c>
    </row>
    <row r="21" spans="1:15" s="485" customFormat="1" ht="13.5" customHeight="1">
      <c r="A21" s="481" t="s">
        <v>359</v>
      </c>
      <c r="B21" s="482" t="s">
        <v>281</v>
      </c>
      <c r="C21" s="483">
        <v>1285</v>
      </c>
      <c r="D21" s="483">
        <v>1285</v>
      </c>
      <c r="E21" s="483">
        <v>1285</v>
      </c>
      <c r="F21" s="483">
        <v>1285</v>
      </c>
      <c r="G21" s="483">
        <v>1285</v>
      </c>
      <c r="H21" s="483">
        <v>1285</v>
      </c>
      <c r="I21" s="483">
        <v>1285</v>
      </c>
      <c r="J21" s="483">
        <v>1285</v>
      </c>
      <c r="K21" s="483">
        <v>1285</v>
      </c>
      <c r="L21" s="483">
        <v>1285</v>
      </c>
      <c r="M21" s="483">
        <v>1286</v>
      </c>
      <c r="N21" s="483">
        <v>1285</v>
      </c>
      <c r="O21" s="484">
        <f t="shared" si="0"/>
        <v>15421</v>
      </c>
    </row>
    <row r="22" spans="1:15" s="485" customFormat="1" ht="13.5" customHeight="1">
      <c r="A22" s="481" t="s">
        <v>362</v>
      </c>
      <c r="B22" s="482" t="s">
        <v>343</v>
      </c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4">
        <f t="shared" si="0"/>
        <v>0</v>
      </c>
    </row>
    <row r="23" spans="1:15" s="485" customFormat="1" ht="13.5" customHeight="1">
      <c r="A23" s="481" t="s">
        <v>365</v>
      </c>
      <c r="B23" s="482" t="s">
        <v>559</v>
      </c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4">
        <f t="shared" si="0"/>
        <v>0</v>
      </c>
    </row>
    <row r="24" spans="1:15" s="485" customFormat="1" ht="13.5" customHeight="1">
      <c r="A24" s="481" t="s">
        <v>367</v>
      </c>
      <c r="B24" s="482" t="s">
        <v>560</v>
      </c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4">
        <f t="shared" si="0"/>
        <v>0</v>
      </c>
    </row>
    <row r="25" spans="1:15" s="485" customFormat="1" ht="13.5" customHeight="1" thickBot="1">
      <c r="A25" s="481" t="s">
        <v>369</v>
      </c>
      <c r="B25" s="482" t="s">
        <v>394</v>
      </c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4">
        <f t="shared" si="0"/>
        <v>0</v>
      </c>
    </row>
    <row r="26" spans="1:15" s="476" customFormat="1" ht="15.75" customHeight="1" thickBot="1">
      <c r="A26" s="497" t="s">
        <v>371</v>
      </c>
      <c r="B26" s="492" t="s">
        <v>561</v>
      </c>
      <c r="C26" s="493">
        <f aca="true" t="shared" si="2" ref="C26:N26">SUM(C15:C25)</f>
        <v>29654</v>
      </c>
      <c r="D26" s="493">
        <f t="shared" si="2"/>
        <v>31317</v>
      </c>
      <c r="E26" s="493">
        <f t="shared" si="2"/>
        <v>33372</v>
      </c>
      <c r="F26" s="493">
        <f t="shared" si="2"/>
        <v>35172</v>
      </c>
      <c r="G26" s="493">
        <f t="shared" si="2"/>
        <v>33862</v>
      </c>
      <c r="H26" s="493">
        <f t="shared" si="2"/>
        <v>34455</v>
      </c>
      <c r="I26" s="493">
        <f t="shared" si="2"/>
        <v>42671</v>
      </c>
      <c r="J26" s="493">
        <f t="shared" si="2"/>
        <v>40020</v>
      </c>
      <c r="K26" s="493">
        <f t="shared" si="2"/>
        <v>40462</v>
      </c>
      <c r="L26" s="493">
        <f t="shared" si="2"/>
        <v>41391</v>
      </c>
      <c r="M26" s="493">
        <f t="shared" si="2"/>
        <v>29955</v>
      </c>
      <c r="N26" s="493">
        <f t="shared" si="2"/>
        <v>29955</v>
      </c>
      <c r="O26" s="494">
        <f t="shared" si="0"/>
        <v>422286</v>
      </c>
    </row>
    <row r="27" spans="1:15" ht="16.5" thickBot="1">
      <c r="A27" s="498" t="s">
        <v>374</v>
      </c>
      <c r="B27" s="499" t="s">
        <v>562</v>
      </c>
      <c r="C27" s="500">
        <f aca="true" t="shared" si="3" ref="C27:O27">C13-C26</f>
        <v>-9179</v>
      </c>
      <c r="D27" s="500">
        <f t="shared" si="3"/>
        <v>-10841</v>
      </c>
      <c r="E27" s="500">
        <f t="shared" si="3"/>
        <v>34534</v>
      </c>
      <c r="F27" s="500">
        <f t="shared" si="3"/>
        <v>22150</v>
      </c>
      <c r="G27" s="500">
        <f t="shared" si="3"/>
        <v>-13367</v>
      </c>
      <c r="H27" s="500">
        <f t="shared" si="3"/>
        <v>-13977</v>
      </c>
      <c r="I27" s="500">
        <f t="shared" si="3"/>
        <v>-21782</v>
      </c>
      <c r="J27" s="500">
        <f t="shared" si="3"/>
        <v>-19544</v>
      </c>
      <c r="K27" s="500">
        <f t="shared" si="3"/>
        <v>27032</v>
      </c>
      <c r="L27" s="500">
        <f t="shared" si="3"/>
        <v>-19860</v>
      </c>
      <c r="M27" s="500">
        <f t="shared" si="3"/>
        <v>-9479</v>
      </c>
      <c r="N27" s="500">
        <f t="shared" si="3"/>
        <v>-9477</v>
      </c>
      <c r="O27" s="501">
        <f t="shared" si="3"/>
        <v>-43790</v>
      </c>
    </row>
    <row r="28" ht="15.75">
      <c r="A28" s="503"/>
    </row>
    <row r="29" spans="2:4" ht="15.75">
      <c r="B29" s="504" t="s">
        <v>566</v>
      </c>
      <c r="C29" s="505"/>
      <c r="D29" s="505"/>
    </row>
  </sheetData>
  <sheetProtection sheet="1" objects="1" scenarios="1"/>
  <mergeCells count="2">
    <mergeCell ref="B2:O2"/>
    <mergeCell ref="B14:O14"/>
  </mergeCells>
  <printOptions horizontalCentered="1"/>
  <pageMargins left="0.7874015748031497" right="0.7874015748031497" top="1.5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CE,Félkövér"&amp;12Előirányzat-felhasználási ütemterv
(tervezett adatok alapján)
2011. évre&amp;R&amp;"Times New Roman CE,Félkövér dőlt"&amp;11 13. sz. melléklet&amp;"Times New Roman CE,Normál"&amp;10
&amp;"Times New Roman CE,Félkövér dőlt"Ezer forintban !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G95"/>
  <sheetViews>
    <sheetView zoomScale="120" zoomScaleNormal="120" zoomScalePageLayoutView="0" workbookViewId="0" topLeftCell="A31">
      <selection activeCell="D43" sqref="D43"/>
    </sheetView>
  </sheetViews>
  <sheetFormatPr defaultColWidth="9.00390625" defaultRowHeight="12.75"/>
  <cols>
    <col min="1" max="1" width="11.625" style="4" customWidth="1"/>
    <col min="2" max="2" width="12.875" style="3" customWidth="1"/>
    <col min="3" max="3" width="47.375" style="3" customWidth="1"/>
    <col min="4" max="4" width="18.625" style="380" customWidth="1"/>
    <col min="5" max="5" width="20.625" style="3" customWidth="1"/>
    <col min="6" max="6" width="10.625" style="3" bestFit="1" customWidth="1"/>
    <col min="7" max="7" width="10.625" style="3" customWidth="1"/>
    <col min="8" max="16384" width="9.375" style="3" customWidth="1"/>
  </cols>
  <sheetData>
    <row r="1" spans="1:4" s="277" customFormat="1" ht="21" customHeight="1" thickBot="1">
      <c r="A1" s="276"/>
      <c r="D1" s="278" t="s">
        <v>593</v>
      </c>
    </row>
    <row r="2" spans="1:4" s="283" customFormat="1" ht="15.75">
      <c r="A2" s="279" t="s">
        <v>405</v>
      </c>
      <c r="B2" s="280"/>
      <c r="C2" s="281" t="s">
        <v>594</v>
      </c>
      <c r="D2" s="282" t="s">
        <v>407</v>
      </c>
    </row>
    <row r="3" spans="1:4" s="283" customFormat="1" ht="16.5" thickBot="1">
      <c r="A3" s="284" t="s">
        <v>408</v>
      </c>
      <c r="B3" s="285"/>
      <c r="C3" s="286"/>
      <c r="D3" s="287"/>
    </row>
    <row r="4" spans="1:4" s="290" customFormat="1" ht="15.75" customHeight="1" thickBot="1">
      <c r="A4" s="288"/>
      <c r="B4" s="288"/>
      <c r="C4" s="288"/>
      <c r="D4" s="289" t="s">
        <v>144</v>
      </c>
    </row>
    <row r="5" spans="1:4" ht="36">
      <c r="A5" s="291" t="s">
        <v>409</v>
      </c>
      <c r="B5" s="292" t="s">
        <v>410</v>
      </c>
      <c r="C5" s="618" t="s">
        <v>411</v>
      </c>
      <c r="D5" s="620" t="s">
        <v>412</v>
      </c>
    </row>
    <row r="6" spans="1:4" ht="13.5" thickBot="1">
      <c r="A6" s="293" t="s">
        <v>413</v>
      </c>
      <c r="B6" s="294"/>
      <c r="C6" s="619"/>
      <c r="D6" s="621"/>
    </row>
    <row r="7" spans="1:4" s="2" customFormat="1" ht="12.75" customHeight="1" thickBot="1">
      <c r="A7" s="295">
        <v>1</v>
      </c>
      <c r="B7" s="296">
        <v>2</v>
      </c>
      <c r="C7" s="296">
        <v>3</v>
      </c>
      <c r="D7" s="297">
        <v>4</v>
      </c>
    </row>
    <row r="8" spans="1:4" s="2" customFormat="1" ht="15.75" customHeight="1" thickBot="1">
      <c r="A8" s="298"/>
      <c r="B8" s="299"/>
      <c r="C8" s="299" t="s">
        <v>323</v>
      </c>
      <c r="D8" s="300"/>
    </row>
    <row r="9" spans="1:4" s="305" customFormat="1" ht="12" customHeight="1" thickBot="1">
      <c r="A9" s="301">
        <v>1</v>
      </c>
      <c r="B9" s="302"/>
      <c r="C9" s="303" t="s">
        <v>414</v>
      </c>
      <c r="D9" s="304">
        <f>SUM(D10:D13)</f>
        <v>0</v>
      </c>
    </row>
    <row r="10" spans="1:4" s="310" customFormat="1" ht="12" customHeight="1">
      <c r="A10" s="306"/>
      <c r="B10" s="307">
        <v>1</v>
      </c>
      <c r="C10" s="308" t="s">
        <v>415</v>
      </c>
      <c r="D10" s="309">
        <v>0</v>
      </c>
    </row>
    <row r="11" spans="1:4" s="310" customFormat="1" ht="12" customHeight="1">
      <c r="A11" s="306"/>
      <c r="B11" s="307">
        <v>2</v>
      </c>
      <c r="C11" s="308" t="s">
        <v>416</v>
      </c>
      <c r="D11" s="309">
        <v>0</v>
      </c>
    </row>
    <row r="12" spans="1:4" s="310" customFormat="1" ht="12" customHeight="1">
      <c r="A12" s="306"/>
      <c r="B12" s="307">
        <v>3</v>
      </c>
      <c r="C12" s="308" t="s">
        <v>417</v>
      </c>
      <c r="D12" s="309">
        <v>0</v>
      </c>
    </row>
    <row r="13" spans="1:4" s="310" customFormat="1" ht="12" customHeight="1" thickBot="1">
      <c r="A13" s="306"/>
      <c r="B13" s="307">
        <v>4</v>
      </c>
      <c r="C13" s="308" t="s">
        <v>418</v>
      </c>
      <c r="D13" s="309">
        <v>0</v>
      </c>
    </row>
    <row r="14" spans="1:4" s="305" customFormat="1" ht="12" customHeight="1" thickBot="1">
      <c r="A14" s="301">
        <v>2</v>
      </c>
      <c r="B14" s="302"/>
      <c r="C14" s="303" t="s">
        <v>419</v>
      </c>
      <c r="D14" s="311">
        <f>SUM(D15:D18)</f>
        <v>0</v>
      </c>
    </row>
    <row r="15" spans="1:4" s="305" customFormat="1" ht="12" customHeight="1">
      <c r="A15" s="312"/>
      <c r="B15" s="313">
        <v>1</v>
      </c>
      <c r="C15" s="314" t="s">
        <v>157</v>
      </c>
      <c r="D15" s="315">
        <v>0</v>
      </c>
    </row>
    <row r="16" spans="1:4" s="305" customFormat="1" ht="12" customHeight="1">
      <c r="A16" s="316"/>
      <c r="B16" s="317">
        <v>2</v>
      </c>
      <c r="C16" s="318" t="s">
        <v>420</v>
      </c>
      <c r="D16" s="319">
        <v>0</v>
      </c>
    </row>
    <row r="17" spans="1:5" s="310" customFormat="1" ht="12" customHeight="1">
      <c r="A17" s="306"/>
      <c r="B17" s="307">
        <v>3</v>
      </c>
      <c r="C17" s="308" t="s">
        <v>421</v>
      </c>
      <c r="D17" s="309">
        <v>0</v>
      </c>
      <c r="E17" s="320"/>
    </row>
    <row r="18" spans="1:4" s="310" customFormat="1" ht="12" customHeight="1" thickBot="1">
      <c r="A18" s="306"/>
      <c r="B18" s="307">
        <v>4</v>
      </c>
      <c r="C18" s="308" t="s">
        <v>163</v>
      </c>
      <c r="D18" s="309">
        <v>0</v>
      </c>
    </row>
    <row r="19" spans="1:4" s="305" customFormat="1" ht="12" customHeight="1" thickBot="1">
      <c r="A19" s="301">
        <v>3</v>
      </c>
      <c r="B19" s="302"/>
      <c r="C19" s="303" t="s">
        <v>422</v>
      </c>
      <c r="D19" s="311">
        <f>SUM(D20:D28)</f>
        <v>0</v>
      </c>
    </row>
    <row r="20" spans="1:4" s="310" customFormat="1" ht="12" customHeight="1">
      <c r="A20" s="306"/>
      <c r="B20" s="307">
        <v>1</v>
      </c>
      <c r="C20" s="308" t="s">
        <v>423</v>
      </c>
      <c r="D20" s="309">
        <v>0</v>
      </c>
    </row>
    <row r="21" spans="1:4" s="310" customFormat="1" ht="12" customHeight="1">
      <c r="A21" s="306"/>
      <c r="B21" s="307">
        <v>2</v>
      </c>
      <c r="C21" s="308" t="s">
        <v>175</v>
      </c>
      <c r="D21" s="309">
        <v>0</v>
      </c>
    </row>
    <row r="22" spans="1:4" s="310" customFormat="1" ht="12" customHeight="1">
      <c r="A22" s="306"/>
      <c r="B22" s="307">
        <v>3</v>
      </c>
      <c r="C22" s="308" t="s">
        <v>424</v>
      </c>
      <c r="D22" s="309">
        <v>0</v>
      </c>
    </row>
    <row r="23" spans="1:4" s="310" customFormat="1" ht="12" customHeight="1">
      <c r="A23" s="306"/>
      <c r="B23" s="307">
        <v>4</v>
      </c>
      <c r="C23" s="308" t="s">
        <v>425</v>
      </c>
      <c r="D23" s="309">
        <v>0</v>
      </c>
    </row>
    <row r="24" spans="1:4" s="310" customFormat="1" ht="12" customHeight="1">
      <c r="A24" s="306"/>
      <c r="B24" s="307">
        <v>5</v>
      </c>
      <c r="C24" s="308" t="s">
        <v>426</v>
      </c>
      <c r="D24" s="309">
        <v>0</v>
      </c>
    </row>
    <row r="25" spans="1:4" s="310" customFormat="1" ht="12" customHeight="1">
      <c r="A25" s="306"/>
      <c r="B25" s="307">
        <v>6</v>
      </c>
      <c r="C25" s="308" t="s">
        <v>427</v>
      </c>
      <c r="D25" s="309">
        <v>0</v>
      </c>
    </row>
    <row r="26" spans="1:4" s="310" customFormat="1" ht="12" customHeight="1">
      <c r="A26" s="306"/>
      <c r="B26" s="307">
        <v>7</v>
      </c>
      <c r="C26" s="308" t="s">
        <v>428</v>
      </c>
      <c r="D26" s="309">
        <v>0</v>
      </c>
    </row>
    <row r="27" spans="1:4" s="310" customFormat="1" ht="12" customHeight="1">
      <c r="A27" s="306"/>
      <c r="B27" s="307">
        <v>8</v>
      </c>
      <c r="C27" s="308" t="s">
        <v>189</v>
      </c>
      <c r="D27" s="309">
        <v>0</v>
      </c>
    </row>
    <row r="28" spans="1:4" s="310" customFormat="1" ht="12" customHeight="1" thickBot="1">
      <c r="A28" s="321"/>
      <c r="B28" s="322">
        <v>9</v>
      </c>
      <c r="C28" s="323" t="s">
        <v>191</v>
      </c>
      <c r="D28" s="324">
        <v>0</v>
      </c>
    </row>
    <row r="29" spans="1:4" s="305" customFormat="1" ht="12" customHeight="1" thickBot="1">
      <c r="A29" s="301">
        <v>4</v>
      </c>
      <c r="B29" s="302"/>
      <c r="C29" s="303" t="s">
        <v>429</v>
      </c>
      <c r="D29" s="311">
        <f>SUM(D30:D32)</f>
        <v>0</v>
      </c>
    </row>
    <row r="30" spans="1:4" s="310" customFormat="1" ht="12" customHeight="1">
      <c r="A30" s="306"/>
      <c r="B30" s="307">
        <v>1</v>
      </c>
      <c r="C30" s="308" t="s">
        <v>430</v>
      </c>
      <c r="D30" s="309">
        <v>0</v>
      </c>
    </row>
    <row r="31" spans="1:4" s="310" customFormat="1" ht="12" customHeight="1">
      <c r="A31" s="306"/>
      <c r="B31" s="307">
        <v>2</v>
      </c>
      <c r="C31" s="308" t="s">
        <v>431</v>
      </c>
      <c r="D31" s="309">
        <v>0</v>
      </c>
    </row>
    <row r="32" spans="1:4" s="310" customFormat="1" ht="12" customHeight="1" thickBot="1">
      <c r="A32" s="306"/>
      <c r="B32" s="307">
        <v>3</v>
      </c>
      <c r="C32" s="308" t="s">
        <v>432</v>
      </c>
      <c r="D32" s="309">
        <v>0</v>
      </c>
    </row>
    <row r="33" spans="1:4" s="310" customFormat="1" ht="12" customHeight="1" thickBot="1">
      <c r="A33" s="301">
        <v>5</v>
      </c>
      <c r="B33" s="302"/>
      <c r="C33" s="303" t="s">
        <v>433</v>
      </c>
      <c r="D33" s="311">
        <f>SUM(D34:D38)</f>
        <v>2275</v>
      </c>
    </row>
    <row r="34" spans="1:4" s="310" customFormat="1" ht="12" customHeight="1">
      <c r="A34" s="325"/>
      <c r="B34" s="326">
        <v>1</v>
      </c>
      <c r="C34" s="327" t="s">
        <v>434</v>
      </c>
      <c r="D34" s="328">
        <v>2275</v>
      </c>
    </row>
    <row r="35" spans="1:4" s="310" customFormat="1" ht="12" customHeight="1">
      <c r="A35" s="306"/>
      <c r="B35" s="307">
        <v>2</v>
      </c>
      <c r="C35" s="327" t="s">
        <v>435</v>
      </c>
      <c r="D35" s="309">
        <v>0</v>
      </c>
    </row>
    <row r="36" spans="1:4" s="310" customFormat="1" ht="12" customHeight="1">
      <c r="A36" s="306"/>
      <c r="B36" s="307">
        <v>3</v>
      </c>
      <c r="C36" s="308" t="s">
        <v>436</v>
      </c>
      <c r="D36" s="309">
        <v>0</v>
      </c>
    </row>
    <row r="37" spans="1:4" s="310" customFormat="1" ht="12" customHeight="1">
      <c r="A37" s="306"/>
      <c r="B37" s="307">
        <v>4</v>
      </c>
      <c r="C37" s="329" t="s">
        <v>437</v>
      </c>
      <c r="D37" s="309">
        <v>0</v>
      </c>
    </row>
    <row r="38" spans="1:4" s="310" customFormat="1" ht="12" customHeight="1" thickBot="1">
      <c r="A38" s="321"/>
      <c r="B38" s="322">
        <v>5</v>
      </c>
      <c r="C38" s="323" t="s">
        <v>438</v>
      </c>
      <c r="D38" s="330">
        <v>0</v>
      </c>
    </row>
    <row r="39" spans="1:4" s="310" customFormat="1" ht="12" customHeight="1" thickBot="1">
      <c r="A39" s="331">
        <v>6</v>
      </c>
      <c r="B39" s="332"/>
      <c r="C39" s="333" t="s">
        <v>439</v>
      </c>
      <c r="D39" s="334">
        <f>SUM(D40:D41)</f>
        <v>0</v>
      </c>
    </row>
    <row r="40" spans="1:4" s="310" customFormat="1" ht="12" customHeight="1">
      <c r="A40" s="336"/>
      <c r="B40" s="317">
        <v>1</v>
      </c>
      <c r="C40" s="337" t="s">
        <v>440</v>
      </c>
      <c r="D40" s="338">
        <v>0</v>
      </c>
    </row>
    <row r="41" spans="1:4" s="310" customFormat="1" ht="12" customHeight="1" thickBot="1">
      <c r="A41" s="321"/>
      <c r="B41" s="322">
        <v>2</v>
      </c>
      <c r="C41" s="339" t="s">
        <v>441</v>
      </c>
      <c r="D41" s="330">
        <v>0</v>
      </c>
    </row>
    <row r="42" spans="1:4" s="305" customFormat="1" ht="12" customHeight="1" thickBot="1">
      <c r="A42" s="301">
        <v>7</v>
      </c>
      <c r="B42" s="302"/>
      <c r="C42" s="333" t="s">
        <v>442</v>
      </c>
      <c r="D42" s="340">
        <v>2275</v>
      </c>
    </row>
    <row r="43" spans="1:4" s="310" customFormat="1" ht="12" customHeight="1" thickBot="1">
      <c r="A43" s="331">
        <v>8</v>
      </c>
      <c r="B43" s="332"/>
      <c r="C43" s="341" t="s">
        <v>443</v>
      </c>
      <c r="D43" s="330">
        <v>0</v>
      </c>
    </row>
    <row r="44" spans="1:4" s="310" customFormat="1" ht="12" customHeight="1" thickBot="1">
      <c r="A44" s="342">
        <v>9</v>
      </c>
      <c r="B44" s="343"/>
      <c r="C44" s="341" t="s">
        <v>444</v>
      </c>
      <c r="D44" s="344">
        <v>0</v>
      </c>
    </row>
    <row r="45" spans="1:4" s="310" customFormat="1" ht="12" customHeight="1" thickBot="1">
      <c r="A45" s="345">
        <v>10</v>
      </c>
      <c r="B45" s="346"/>
      <c r="C45" s="333" t="s">
        <v>445</v>
      </c>
      <c r="D45" s="304">
        <f>SUM(D46:D51)</f>
        <v>0</v>
      </c>
    </row>
    <row r="46" spans="1:4" s="310" customFormat="1" ht="12" customHeight="1">
      <c r="A46" s="347"/>
      <c r="B46" s="348">
        <v>1</v>
      </c>
      <c r="C46" s="308" t="s">
        <v>446</v>
      </c>
      <c r="D46" s="349">
        <v>0</v>
      </c>
    </row>
    <row r="47" spans="1:4" s="310" customFormat="1" ht="12" customHeight="1">
      <c r="A47" s="350"/>
      <c r="B47" s="351">
        <v>2</v>
      </c>
      <c r="C47" s="308" t="s">
        <v>245</v>
      </c>
      <c r="D47" s="352">
        <v>0</v>
      </c>
    </row>
    <row r="48" spans="1:4" s="310" customFormat="1" ht="12" customHeight="1">
      <c r="A48" s="350"/>
      <c r="B48" s="351">
        <v>3</v>
      </c>
      <c r="C48" s="308" t="s">
        <v>247</v>
      </c>
      <c r="D48" s="352">
        <v>0</v>
      </c>
    </row>
    <row r="49" spans="1:4" s="310" customFormat="1" ht="12" customHeight="1">
      <c r="A49" s="350"/>
      <c r="B49" s="351">
        <v>4</v>
      </c>
      <c r="C49" s="308" t="s">
        <v>249</v>
      </c>
      <c r="D49" s="352">
        <v>0</v>
      </c>
    </row>
    <row r="50" spans="1:4" s="310" customFormat="1" ht="12" customHeight="1">
      <c r="A50" s="350"/>
      <c r="B50" s="351">
        <v>5</v>
      </c>
      <c r="C50" s="308" t="s">
        <v>447</v>
      </c>
      <c r="D50" s="352">
        <v>0</v>
      </c>
    </row>
    <row r="51" spans="1:4" s="310" customFormat="1" ht="12" customHeight="1" thickBot="1">
      <c r="A51" s="353"/>
      <c r="B51" s="354">
        <v>6</v>
      </c>
      <c r="C51" s="355" t="s">
        <v>253</v>
      </c>
      <c r="D51" s="356">
        <v>0</v>
      </c>
    </row>
    <row r="52" spans="1:4" s="310" customFormat="1" ht="15" customHeight="1" thickBot="1">
      <c r="A52" s="357"/>
      <c r="B52" s="358"/>
      <c r="C52" s="359" t="s">
        <v>448</v>
      </c>
      <c r="D52" s="360">
        <f>+D45+D44+D43+D42</f>
        <v>2275</v>
      </c>
    </row>
    <row r="53" spans="1:5" s="310" customFormat="1" ht="15" customHeight="1">
      <c r="A53" s="361"/>
      <c r="B53" s="361"/>
      <c r="C53" s="362"/>
      <c r="D53" s="363"/>
      <c r="E53" s="3"/>
    </row>
    <row r="54" spans="1:5" ht="12.75">
      <c r="A54" s="364"/>
      <c r="B54" s="365"/>
      <c r="C54" s="365"/>
      <c r="D54" s="366"/>
      <c r="E54" s="371"/>
    </row>
    <row r="55" spans="1:4" ht="13.5" thickBot="1">
      <c r="A55" s="364"/>
      <c r="B55" s="365"/>
      <c r="C55" s="365"/>
      <c r="D55" s="366"/>
    </row>
    <row r="56" spans="1:4" s="2" customFormat="1" ht="16.5" customHeight="1" thickBot="1">
      <c r="A56" s="367"/>
      <c r="B56" s="368"/>
      <c r="C56" s="369" t="s">
        <v>324</v>
      </c>
      <c r="D56" s="370"/>
    </row>
    <row r="57" spans="1:6" s="371" customFormat="1" ht="12" customHeight="1" thickBot="1">
      <c r="A57" s="301">
        <v>11</v>
      </c>
      <c r="B57" s="302"/>
      <c r="C57" s="303" t="s">
        <v>449</v>
      </c>
      <c r="D57" s="311">
        <f>SUM(D58:D71)</f>
        <v>275</v>
      </c>
      <c r="E57" s="570"/>
      <c r="F57" s="572"/>
    </row>
    <row r="58" spans="1:6" ht="12" customHeight="1">
      <c r="A58" s="306"/>
      <c r="B58" s="372">
        <v>1</v>
      </c>
      <c r="C58" s="130" t="s">
        <v>263</v>
      </c>
      <c r="D58" s="309">
        <v>0</v>
      </c>
      <c r="F58" s="573"/>
    </row>
    <row r="59" spans="1:6" ht="12" customHeight="1">
      <c r="A59" s="306"/>
      <c r="B59" s="372"/>
      <c r="C59" s="373" t="s">
        <v>450</v>
      </c>
      <c r="D59" s="374">
        <v>0</v>
      </c>
      <c r="F59" s="573"/>
    </row>
    <row r="60" spans="1:6" ht="12" customHeight="1">
      <c r="A60" s="306"/>
      <c r="B60" s="372">
        <v>2</v>
      </c>
      <c r="C60" s="88" t="s">
        <v>265</v>
      </c>
      <c r="D60" s="309">
        <v>0</v>
      </c>
      <c r="F60" s="573"/>
    </row>
    <row r="61" spans="1:5" ht="12" customHeight="1">
      <c r="A61" s="306"/>
      <c r="B61" s="372">
        <v>3</v>
      </c>
      <c r="C61" s="88" t="s">
        <v>451</v>
      </c>
      <c r="D61" s="309">
        <v>245</v>
      </c>
      <c r="E61" s="571"/>
    </row>
    <row r="62" spans="1:5" ht="12" customHeight="1">
      <c r="A62" s="306"/>
      <c r="B62" s="372">
        <v>4</v>
      </c>
      <c r="C62" s="162" t="s">
        <v>269</v>
      </c>
      <c r="D62" s="309">
        <v>30</v>
      </c>
      <c r="E62" s="571"/>
    </row>
    <row r="63" spans="1:7" ht="12" customHeight="1">
      <c r="A63" s="306"/>
      <c r="B63" s="372"/>
      <c r="C63" s="375" t="s">
        <v>452</v>
      </c>
      <c r="D63" s="352">
        <v>0</v>
      </c>
      <c r="F63" s="573"/>
      <c r="G63" s="573"/>
    </row>
    <row r="64" spans="1:7" ht="12" customHeight="1">
      <c r="A64" s="306"/>
      <c r="B64" s="372">
        <v>5</v>
      </c>
      <c r="C64" s="163" t="s">
        <v>336</v>
      </c>
      <c r="D64" s="309">
        <v>0</v>
      </c>
      <c r="F64" s="573"/>
      <c r="G64" s="573"/>
    </row>
    <row r="65" spans="1:4" ht="12" customHeight="1">
      <c r="A65" s="306"/>
      <c r="B65" s="372">
        <v>6</v>
      </c>
      <c r="C65" s="88" t="s">
        <v>273</v>
      </c>
      <c r="D65" s="309">
        <v>0</v>
      </c>
    </row>
    <row r="66" spans="1:4" ht="12" customHeight="1">
      <c r="A66" s="306"/>
      <c r="B66" s="372">
        <v>7</v>
      </c>
      <c r="C66" s="164" t="s">
        <v>453</v>
      </c>
      <c r="D66" s="309">
        <v>0</v>
      </c>
    </row>
    <row r="67" spans="1:4" ht="12" customHeight="1">
      <c r="A67" s="306"/>
      <c r="B67" s="372">
        <v>8</v>
      </c>
      <c r="C67" s="164" t="s">
        <v>277</v>
      </c>
      <c r="D67" s="309">
        <v>0</v>
      </c>
    </row>
    <row r="68" spans="1:4" ht="12" customHeight="1">
      <c r="A68" s="306"/>
      <c r="B68" s="372">
        <v>9</v>
      </c>
      <c r="C68" s="88" t="s">
        <v>279</v>
      </c>
      <c r="D68" s="309">
        <v>0</v>
      </c>
    </row>
    <row r="69" spans="1:4" ht="12" customHeight="1">
      <c r="A69" s="306"/>
      <c r="B69" s="372">
        <v>10</v>
      </c>
      <c r="C69" s="88" t="s">
        <v>281</v>
      </c>
      <c r="D69" s="309">
        <v>0</v>
      </c>
    </row>
    <row r="70" spans="1:4" ht="12" customHeight="1">
      <c r="A70" s="306"/>
      <c r="B70" s="372">
        <v>11</v>
      </c>
      <c r="C70" s="165" t="s">
        <v>283</v>
      </c>
      <c r="D70" s="309">
        <v>0</v>
      </c>
    </row>
    <row r="71" spans="1:4" ht="12" customHeight="1" thickBot="1">
      <c r="A71" s="306"/>
      <c r="B71" s="372">
        <v>12</v>
      </c>
      <c r="C71" s="176" t="s">
        <v>285</v>
      </c>
      <c r="D71" s="309">
        <v>0</v>
      </c>
    </row>
    <row r="72" spans="1:4" s="371" customFormat="1" ht="12" customHeight="1" thickBot="1">
      <c r="A72" s="301">
        <v>12</v>
      </c>
      <c r="B72" s="302"/>
      <c r="C72" s="303" t="s">
        <v>454</v>
      </c>
      <c r="D72" s="311">
        <f>SUM(D73:D78)</f>
        <v>2000</v>
      </c>
    </row>
    <row r="73" spans="1:4" ht="12" customHeight="1">
      <c r="A73" s="306"/>
      <c r="B73" s="307">
        <v>1</v>
      </c>
      <c r="C73" s="101" t="s">
        <v>383</v>
      </c>
      <c r="D73" s="309">
        <v>2000</v>
      </c>
    </row>
    <row r="74" spans="1:4" ht="12" customHeight="1">
      <c r="A74" s="306"/>
      <c r="B74" s="307">
        <v>2</v>
      </c>
      <c r="C74" s="88" t="s">
        <v>290</v>
      </c>
      <c r="D74" s="309">
        <v>0</v>
      </c>
    </row>
    <row r="75" spans="1:4" ht="12" customHeight="1">
      <c r="A75" s="306"/>
      <c r="B75" s="307">
        <v>3</v>
      </c>
      <c r="C75" s="88" t="s">
        <v>292</v>
      </c>
      <c r="D75" s="309">
        <v>0</v>
      </c>
    </row>
    <row r="76" spans="1:4" ht="12" customHeight="1">
      <c r="A76" s="306"/>
      <c r="B76" s="307">
        <v>4</v>
      </c>
      <c r="C76" s="88" t="s">
        <v>455</v>
      </c>
      <c r="D76" s="309">
        <v>0</v>
      </c>
    </row>
    <row r="77" spans="1:4" ht="12" customHeight="1">
      <c r="A77" s="306"/>
      <c r="B77" s="307">
        <v>5</v>
      </c>
      <c r="C77" s="88" t="s">
        <v>296</v>
      </c>
      <c r="D77" s="309">
        <v>0</v>
      </c>
    </row>
    <row r="78" spans="1:4" ht="12" customHeight="1" thickBot="1">
      <c r="A78" s="306"/>
      <c r="B78" s="307">
        <v>6</v>
      </c>
      <c r="C78" s="165" t="s">
        <v>300</v>
      </c>
      <c r="D78" s="309">
        <v>0</v>
      </c>
    </row>
    <row r="79" spans="1:4" s="371" customFormat="1" ht="12" customHeight="1" thickBot="1">
      <c r="A79" s="301">
        <v>13</v>
      </c>
      <c r="B79" s="302"/>
      <c r="C79" s="303" t="s">
        <v>343</v>
      </c>
      <c r="D79" s="311">
        <f>SUM(D80:D81)</f>
        <v>0</v>
      </c>
    </row>
    <row r="80" spans="1:4" ht="12" customHeight="1">
      <c r="A80" s="306"/>
      <c r="B80" s="307">
        <v>1</v>
      </c>
      <c r="C80" s="308" t="s">
        <v>3</v>
      </c>
      <c r="D80" s="309">
        <v>0</v>
      </c>
    </row>
    <row r="81" spans="1:4" ht="12" customHeight="1" thickBot="1">
      <c r="A81" s="321"/>
      <c r="B81" s="322">
        <v>2</v>
      </c>
      <c r="C81" s="323" t="s">
        <v>4</v>
      </c>
      <c r="D81" s="324">
        <v>0</v>
      </c>
    </row>
    <row r="82" spans="1:4" ht="12" customHeight="1" thickBot="1">
      <c r="A82" s="301">
        <v>14</v>
      </c>
      <c r="B82" s="302"/>
      <c r="C82" s="303" t="s">
        <v>394</v>
      </c>
      <c r="D82" s="376">
        <v>0</v>
      </c>
    </row>
    <row r="83" spans="1:4" ht="12" customHeight="1" thickBot="1">
      <c r="A83" s="301">
        <v>15</v>
      </c>
      <c r="B83" s="302"/>
      <c r="C83" s="303" t="s">
        <v>456</v>
      </c>
      <c r="D83" s="304">
        <f>+D57+D72+D79+D82</f>
        <v>2275</v>
      </c>
    </row>
    <row r="84" spans="1:4" s="371" customFormat="1" ht="12" customHeight="1" thickBot="1">
      <c r="A84" s="301">
        <v>16</v>
      </c>
      <c r="B84" s="302"/>
      <c r="C84" s="303" t="s">
        <v>457</v>
      </c>
      <c r="D84" s="311">
        <f>SUM(D85:D90)</f>
        <v>0</v>
      </c>
    </row>
    <row r="85" spans="1:4" s="371" customFormat="1" ht="12" customHeight="1">
      <c r="A85" s="306"/>
      <c r="B85" s="307">
        <v>1</v>
      </c>
      <c r="C85" s="88" t="s">
        <v>305</v>
      </c>
      <c r="D85" s="309">
        <v>0</v>
      </c>
    </row>
    <row r="86" spans="1:4" s="371" customFormat="1" ht="12" customHeight="1">
      <c r="A86" s="306"/>
      <c r="B86" s="307">
        <v>2</v>
      </c>
      <c r="C86" s="88" t="s">
        <v>306</v>
      </c>
      <c r="D86" s="309">
        <v>0</v>
      </c>
    </row>
    <row r="87" spans="1:4" s="371" customFormat="1" ht="12" customHeight="1">
      <c r="A87" s="306"/>
      <c r="B87" s="307">
        <v>3</v>
      </c>
      <c r="C87" s="88" t="s">
        <v>307</v>
      </c>
      <c r="D87" s="309">
        <v>0</v>
      </c>
    </row>
    <row r="88" spans="1:4" s="371" customFormat="1" ht="12" customHeight="1">
      <c r="A88" s="306"/>
      <c r="B88" s="307">
        <v>4</v>
      </c>
      <c r="C88" s="88" t="s">
        <v>308</v>
      </c>
      <c r="D88" s="309">
        <v>0</v>
      </c>
    </row>
    <row r="89" spans="1:4" ht="21.75" customHeight="1">
      <c r="A89" s="306"/>
      <c r="B89" s="307">
        <v>5</v>
      </c>
      <c r="C89" s="88" t="s">
        <v>310</v>
      </c>
      <c r="D89" s="309">
        <v>0</v>
      </c>
    </row>
    <row r="90" spans="1:4" ht="12" customHeight="1" thickBot="1">
      <c r="A90" s="306"/>
      <c r="B90" s="307">
        <v>6</v>
      </c>
      <c r="C90" s="88" t="s">
        <v>458</v>
      </c>
      <c r="D90" s="309">
        <v>0</v>
      </c>
    </row>
    <row r="91" spans="1:4" ht="12" customHeight="1" thickBot="1">
      <c r="A91" s="331">
        <v>17</v>
      </c>
      <c r="B91" s="332"/>
      <c r="C91" s="303" t="s">
        <v>459</v>
      </c>
      <c r="D91" s="376">
        <v>0</v>
      </c>
    </row>
    <row r="92" spans="1:4" ht="15" customHeight="1" thickBot="1">
      <c r="A92" s="377"/>
      <c r="B92" s="343"/>
      <c r="C92" s="378" t="s">
        <v>460</v>
      </c>
      <c r="D92" s="379">
        <f>+D83+D84+D91</f>
        <v>2275</v>
      </c>
    </row>
    <row r="93" ht="13.5" thickBot="1"/>
    <row r="94" spans="1:4" ht="15" customHeight="1" thickBot="1">
      <c r="A94" s="381" t="s">
        <v>595</v>
      </c>
      <c r="B94" s="382"/>
      <c r="C94" s="383"/>
      <c r="D94" s="544">
        <v>0</v>
      </c>
    </row>
    <row r="95" spans="1:4" ht="14.25" customHeight="1">
      <c r="A95" s="622"/>
      <c r="B95" s="622"/>
      <c r="C95" s="622"/>
      <c r="D95" s="622"/>
    </row>
  </sheetData>
  <sheetProtection formatCells="0"/>
  <mergeCells count="3">
    <mergeCell ref="C5:C6"/>
    <mergeCell ref="D5:D6"/>
    <mergeCell ref="A95:D9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38"/>
  <sheetViews>
    <sheetView zoomScalePageLayoutView="0" workbookViewId="0" topLeftCell="A28">
      <selection activeCell="G15" sqref="G1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99</v>
      </c>
    </row>
    <row r="4" ht="15.75">
      <c r="A4" s="58" t="s">
        <v>100</v>
      </c>
    </row>
    <row r="5" ht="12.75">
      <c r="A5" s="59"/>
    </row>
    <row r="6" spans="1:2" ht="12.75">
      <c r="A6" s="60" t="s">
        <v>101</v>
      </c>
      <c r="B6" s="60" t="s">
        <v>102</v>
      </c>
    </row>
    <row r="7" spans="1:2" ht="12.75">
      <c r="A7" s="60" t="s">
        <v>103</v>
      </c>
      <c r="B7" s="60" t="s">
        <v>104</v>
      </c>
    </row>
    <row r="8" spans="1:2" ht="12.75">
      <c r="A8" s="60" t="s">
        <v>105</v>
      </c>
      <c r="B8" s="60" t="s">
        <v>106</v>
      </c>
    </row>
    <row r="9" spans="1:2" ht="12.75">
      <c r="A9" s="60"/>
      <c r="B9" s="60"/>
    </row>
    <row r="10" spans="1:2" ht="15.75">
      <c r="A10" s="61" t="s">
        <v>107</v>
      </c>
      <c r="B10" s="60"/>
    </row>
    <row r="11" spans="1:2" ht="12.75">
      <c r="A11" s="60"/>
      <c r="B11" s="60"/>
    </row>
    <row r="12" spans="1:2" ht="12.75">
      <c r="A12" s="60" t="s">
        <v>108</v>
      </c>
      <c r="B12" s="60" t="s">
        <v>109</v>
      </c>
    </row>
    <row r="13" spans="1:2" ht="12.75">
      <c r="A13" s="60" t="s">
        <v>110</v>
      </c>
      <c r="B13" s="60" t="s">
        <v>111</v>
      </c>
    </row>
    <row r="14" spans="1:2" ht="12.75">
      <c r="A14" s="60" t="s">
        <v>112</v>
      </c>
      <c r="B14" s="60" t="s">
        <v>113</v>
      </c>
    </row>
    <row r="15" spans="1:2" ht="12.75">
      <c r="A15" s="60"/>
      <c r="B15" s="60"/>
    </row>
    <row r="16" spans="1:2" ht="15.75">
      <c r="A16" s="61" t="s">
        <v>114</v>
      </c>
      <c r="B16" s="60"/>
    </row>
    <row r="17" spans="1:2" ht="12.75">
      <c r="A17" s="60"/>
      <c r="B17" s="60"/>
    </row>
    <row r="18" spans="1:2" ht="12.75">
      <c r="A18" s="60" t="s">
        <v>115</v>
      </c>
      <c r="B18" s="60" t="s">
        <v>116</v>
      </c>
    </row>
    <row r="19" spans="1:2" ht="12.75">
      <c r="A19" s="60" t="s">
        <v>117</v>
      </c>
      <c r="B19" s="60" t="s">
        <v>118</v>
      </c>
    </row>
    <row r="20" spans="1:2" ht="12.75">
      <c r="A20" s="60" t="s">
        <v>119</v>
      </c>
      <c r="B20" s="60" t="s">
        <v>120</v>
      </c>
    </row>
    <row r="21" spans="1:2" ht="12.75">
      <c r="A21" s="60"/>
      <c r="B21" s="60"/>
    </row>
    <row r="22" spans="1:2" ht="15.75">
      <c r="A22" s="61" t="s">
        <v>121</v>
      </c>
      <c r="B22" s="60"/>
    </row>
    <row r="23" spans="1:2" ht="12.75">
      <c r="A23" s="62"/>
      <c r="B23" s="60"/>
    </row>
    <row r="24" spans="1:2" ht="12.75">
      <c r="A24" s="60" t="s">
        <v>122</v>
      </c>
      <c r="B24" s="60" t="s">
        <v>123</v>
      </c>
    </row>
    <row r="25" spans="1:2" ht="12.75">
      <c r="A25" s="60" t="s">
        <v>124</v>
      </c>
      <c r="B25" s="60" t="s">
        <v>125</v>
      </c>
    </row>
    <row r="26" spans="1:2" ht="12.75">
      <c r="A26" s="60" t="s">
        <v>126</v>
      </c>
      <c r="B26" s="60" t="s">
        <v>127</v>
      </c>
    </row>
    <row r="27" spans="1:2" ht="12.75">
      <c r="A27" s="60"/>
      <c r="B27" s="60"/>
    </row>
    <row r="28" spans="1:2" ht="15.75">
      <c r="A28" s="61" t="s">
        <v>128</v>
      </c>
      <c r="B28" s="60"/>
    </row>
    <row r="29" spans="1:2" ht="12.75">
      <c r="A29" s="60"/>
      <c r="B29" s="60"/>
    </row>
    <row r="30" spans="1:2" ht="12.75">
      <c r="A30" s="60" t="s">
        <v>129</v>
      </c>
      <c r="B30" s="60" t="s">
        <v>130</v>
      </c>
    </row>
    <row r="31" spans="1:2" ht="12.75">
      <c r="A31" s="60" t="s">
        <v>131</v>
      </c>
      <c r="B31" s="60" t="s">
        <v>132</v>
      </c>
    </row>
    <row r="32" spans="1:2" ht="12.75">
      <c r="A32" s="60" t="s">
        <v>133</v>
      </c>
      <c r="B32" s="60" t="s">
        <v>134</v>
      </c>
    </row>
    <row r="33" spans="1:2" ht="12.75">
      <c r="A33" s="60"/>
      <c r="B33" s="60"/>
    </row>
    <row r="34" spans="1:2" ht="15.75">
      <c r="A34" s="61" t="s">
        <v>135</v>
      </c>
      <c r="B34" s="60"/>
    </row>
    <row r="35" spans="1:2" ht="12.75">
      <c r="A35" s="60"/>
      <c r="B35" s="60"/>
    </row>
    <row r="36" spans="1:2" ht="12.75">
      <c r="A36" s="60" t="s">
        <v>136</v>
      </c>
      <c r="B36" s="60" t="s">
        <v>137</v>
      </c>
    </row>
    <row r="37" spans="1:2" ht="12.75">
      <c r="A37" s="60" t="s">
        <v>138</v>
      </c>
      <c r="B37" s="60" t="s">
        <v>139</v>
      </c>
    </row>
    <row r="38" spans="1:2" ht="12.75">
      <c r="A38" s="60" t="s">
        <v>140</v>
      </c>
      <c r="B38" s="60" t="s">
        <v>141</v>
      </c>
    </row>
  </sheetData>
  <sheetProtection sheet="1" objects="1" scenarios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111"/>
  <sheetViews>
    <sheetView tabSelected="1" zoomScale="120" zoomScaleNormal="120" zoomScalePageLayoutView="0" workbookViewId="0" topLeftCell="A25">
      <selection activeCell="E68" sqref="E68"/>
    </sheetView>
  </sheetViews>
  <sheetFormatPr defaultColWidth="9.00390625" defaultRowHeight="12.75"/>
  <cols>
    <col min="1" max="1" width="7.375" style="64" customWidth="1"/>
    <col min="2" max="2" width="52.00390625" style="64" customWidth="1"/>
    <col min="3" max="3" width="14.375" style="64" customWidth="1"/>
    <col min="4" max="4" width="12.125" style="64" customWidth="1"/>
    <col min="5" max="5" width="13.125" style="64" customWidth="1"/>
    <col min="6" max="16384" width="9.375" style="64" customWidth="1"/>
  </cols>
  <sheetData>
    <row r="1" spans="1:5" ht="15.75" customHeight="1">
      <c r="A1" s="63" t="s">
        <v>142</v>
      </c>
      <c r="B1" s="63"/>
      <c r="C1" s="63"/>
      <c r="D1" s="63"/>
      <c r="E1" s="63"/>
    </row>
    <row r="2" spans="1:5" ht="15.75" customHeight="1" thickBot="1">
      <c r="A2" s="609" t="s">
        <v>143</v>
      </c>
      <c r="B2" s="609"/>
      <c r="C2" s="65"/>
      <c r="D2" s="610" t="s">
        <v>144</v>
      </c>
      <c r="E2" s="610"/>
    </row>
    <row r="3" spans="1:5" ht="37.5" customHeight="1" thickBot="1">
      <c r="A3" s="66" t="s">
        <v>145</v>
      </c>
      <c r="B3" s="67" t="s">
        <v>146</v>
      </c>
      <c r="C3" s="67" t="s">
        <v>147</v>
      </c>
      <c r="D3" s="67" t="s">
        <v>148</v>
      </c>
      <c r="E3" s="68" t="s">
        <v>149</v>
      </c>
    </row>
    <row r="4" spans="1:5" s="72" customFormat="1" ht="12" customHeight="1" thickBot="1">
      <c r="A4" s="69">
        <v>1</v>
      </c>
      <c r="B4" s="70">
        <v>2</v>
      </c>
      <c r="C4" s="70">
        <v>3</v>
      </c>
      <c r="D4" s="70">
        <v>4</v>
      </c>
      <c r="E4" s="71">
        <v>5</v>
      </c>
    </row>
    <row r="5" spans="1:5" s="77" customFormat="1" ht="12" customHeight="1" thickBot="1">
      <c r="A5" s="73" t="s">
        <v>150</v>
      </c>
      <c r="B5" s="74" t="s">
        <v>151</v>
      </c>
      <c r="C5" s="75">
        <f>SUM(C6:C7)</f>
        <v>327374</v>
      </c>
      <c r="D5" s="76">
        <f>SUM(D6:D7)</f>
        <v>304305</v>
      </c>
      <c r="E5" s="76">
        <f>SUM(E6:E7)</f>
        <v>220824</v>
      </c>
    </row>
    <row r="6" spans="1:5" s="77" customFormat="1" ht="12" customHeight="1" thickBot="1">
      <c r="A6" s="78" t="s">
        <v>152</v>
      </c>
      <c r="B6" s="79" t="s">
        <v>153</v>
      </c>
      <c r="C6" s="80">
        <v>49980</v>
      </c>
      <c r="D6" s="80">
        <v>48663</v>
      </c>
      <c r="E6" s="81">
        <v>53405</v>
      </c>
    </row>
    <row r="7" spans="1:5" s="77" customFormat="1" ht="12" customHeight="1" thickBot="1">
      <c r="A7" s="78" t="s">
        <v>154</v>
      </c>
      <c r="B7" s="79" t="s">
        <v>155</v>
      </c>
      <c r="C7" s="82">
        <f>SUM(C8:C14)</f>
        <v>277394</v>
      </c>
      <c r="D7" s="76">
        <f>SUM(D8:D13)</f>
        <v>255642</v>
      </c>
      <c r="E7" s="76">
        <f>SUM(E8:E11)</f>
        <v>167419</v>
      </c>
    </row>
    <row r="8" spans="1:5" s="77" customFormat="1" ht="12" customHeight="1">
      <c r="A8" s="83" t="s">
        <v>156</v>
      </c>
      <c r="B8" s="84" t="s">
        <v>157</v>
      </c>
      <c r="C8" s="85"/>
      <c r="D8" s="85">
        <v>0</v>
      </c>
      <c r="E8" s="86">
        <v>0</v>
      </c>
    </row>
    <row r="9" spans="1:5" s="77" customFormat="1" ht="12" customHeight="1">
      <c r="A9" s="87" t="s">
        <v>158</v>
      </c>
      <c r="B9" s="88" t="s">
        <v>159</v>
      </c>
      <c r="C9" s="89">
        <v>178520</v>
      </c>
      <c r="D9" s="89">
        <v>144650</v>
      </c>
      <c r="E9" s="90">
        <v>93110</v>
      </c>
    </row>
    <row r="10" spans="1:5" s="77" customFormat="1" ht="12" customHeight="1">
      <c r="A10" s="87" t="s">
        <v>160</v>
      </c>
      <c r="B10" s="88" t="s">
        <v>161</v>
      </c>
      <c r="C10" s="89">
        <v>94744</v>
      </c>
      <c r="D10" s="89">
        <v>110841</v>
      </c>
      <c r="E10" s="90">
        <v>74309</v>
      </c>
    </row>
    <row r="11" spans="1:5" s="77" customFormat="1" ht="12" customHeight="1">
      <c r="A11" s="91" t="s">
        <v>162</v>
      </c>
      <c r="B11" s="92" t="s">
        <v>163</v>
      </c>
      <c r="C11" s="93">
        <v>1986</v>
      </c>
      <c r="D11" s="93">
        <v>149</v>
      </c>
      <c r="E11" s="94">
        <v>0</v>
      </c>
    </row>
    <row r="12" spans="1:5" s="77" customFormat="1" ht="12" customHeight="1">
      <c r="A12" s="87" t="s">
        <v>164</v>
      </c>
      <c r="B12" s="88" t="s">
        <v>165</v>
      </c>
      <c r="C12" s="89">
        <v>411</v>
      </c>
      <c r="D12" s="89"/>
      <c r="E12" s="90"/>
    </row>
    <row r="13" spans="1:5" s="77" customFormat="1" ht="12" customHeight="1">
      <c r="A13" s="87" t="s">
        <v>166</v>
      </c>
      <c r="B13" s="88" t="s">
        <v>167</v>
      </c>
      <c r="C13" s="89">
        <v>10</v>
      </c>
      <c r="D13" s="89">
        <v>2</v>
      </c>
      <c r="E13" s="90"/>
    </row>
    <row r="14" spans="1:5" s="77" customFormat="1" ht="12" customHeight="1" thickBot="1">
      <c r="A14" s="95" t="s">
        <v>168</v>
      </c>
      <c r="B14" s="96" t="s">
        <v>169</v>
      </c>
      <c r="C14" s="97">
        <v>1723</v>
      </c>
      <c r="D14" s="98"/>
      <c r="E14" s="99"/>
    </row>
    <row r="15" spans="1:5" s="77" customFormat="1" ht="12" customHeight="1" thickBot="1">
      <c r="A15" s="78" t="s">
        <v>170</v>
      </c>
      <c r="B15" s="79" t="s">
        <v>171</v>
      </c>
      <c r="C15" s="82">
        <f>SUM(C16:C25)</f>
        <v>142985</v>
      </c>
      <c r="D15" s="76">
        <f>SUM(D16:D25)</f>
        <v>119525</v>
      </c>
      <c r="E15" s="76">
        <f>SUM(E16:E25)</f>
        <v>112804</v>
      </c>
    </row>
    <row r="16" spans="1:5" s="77" customFormat="1" ht="12" customHeight="1">
      <c r="A16" s="100" t="s">
        <v>172</v>
      </c>
      <c r="B16" s="101" t="s">
        <v>173</v>
      </c>
      <c r="C16" s="102">
        <v>124821</v>
      </c>
      <c r="D16" s="102">
        <v>106392</v>
      </c>
      <c r="E16" s="103">
        <v>109222</v>
      </c>
    </row>
    <row r="17" spans="1:5" s="77" customFormat="1" ht="12" customHeight="1">
      <c r="A17" s="87" t="s">
        <v>174</v>
      </c>
      <c r="B17" s="88" t="s">
        <v>175</v>
      </c>
      <c r="C17" s="89">
        <v>12861</v>
      </c>
      <c r="D17" s="89">
        <v>566</v>
      </c>
      <c r="E17" s="90">
        <v>1860</v>
      </c>
    </row>
    <row r="18" spans="1:5" s="77" customFormat="1" ht="12" customHeight="1">
      <c r="A18" s="87" t="s">
        <v>176</v>
      </c>
      <c r="B18" s="88" t="s">
        <v>177</v>
      </c>
      <c r="C18" s="89"/>
      <c r="D18" s="89">
        <v>0</v>
      </c>
      <c r="E18" s="90">
        <v>0</v>
      </c>
    </row>
    <row r="19" spans="1:5" s="77" customFormat="1" ht="12" customHeight="1">
      <c r="A19" s="104" t="s">
        <v>178</v>
      </c>
      <c r="B19" s="88" t="s">
        <v>179</v>
      </c>
      <c r="C19" s="105">
        <v>5303</v>
      </c>
      <c r="D19" s="105">
        <v>2736</v>
      </c>
      <c r="E19" s="106">
        <v>9</v>
      </c>
    </row>
    <row r="20" spans="1:5" s="77" customFormat="1" ht="12" customHeight="1">
      <c r="A20" s="104" t="s">
        <v>180</v>
      </c>
      <c r="B20" s="88" t="s">
        <v>181</v>
      </c>
      <c r="C20" s="105">
        <v>0</v>
      </c>
      <c r="D20" s="105">
        <v>9831</v>
      </c>
      <c r="E20" s="106">
        <v>1713</v>
      </c>
    </row>
    <row r="21" spans="1:5" s="77" customFormat="1" ht="12" customHeight="1">
      <c r="A21" s="87" t="s">
        <v>182</v>
      </c>
      <c r="B21" s="88" t="s">
        <v>183</v>
      </c>
      <c r="C21" s="89"/>
      <c r="D21" s="89"/>
      <c r="E21" s="90"/>
    </row>
    <row r="22" spans="1:5" s="77" customFormat="1" ht="12" customHeight="1">
      <c r="A22" s="87" t="s">
        <v>184</v>
      </c>
      <c r="B22" s="107" t="s">
        <v>185</v>
      </c>
      <c r="C22" s="108"/>
      <c r="D22" s="108"/>
      <c r="E22" s="109"/>
    </row>
    <row r="23" spans="1:5" s="77" customFormat="1" ht="12" customHeight="1">
      <c r="A23" s="87" t="s">
        <v>186</v>
      </c>
      <c r="B23" s="110" t="s">
        <v>187</v>
      </c>
      <c r="C23" s="111"/>
      <c r="D23" s="111"/>
      <c r="E23" s="112"/>
    </row>
    <row r="24" spans="1:5" s="77" customFormat="1" ht="12" customHeight="1">
      <c r="A24" s="87" t="s">
        <v>188</v>
      </c>
      <c r="B24" s="110" t="s">
        <v>189</v>
      </c>
      <c r="C24" s="111"/>
      <c r="D24" s="111"/>
      <c r="E24" s="112"/>
    </row>
    <row r="25" spans="1:5" s="77" customFormat="1" ht="12" customHeight="1" thickBot="1">
      <c r="A25" s="104" t="s">
        <v>190</v>
      </c>
      <c r="B25" s="113" t="s">
        <v>191</v>
      </c>
      <c r="C25" s="114"/>
      <c r="D25" s="114"/>
      <c r="E25" s="115"/>
    </row>
    <row r="26" spans="1:5" s="77" customFormat="1" ht="12" customHeight="1" thickBot="1">
      <c r="A26" s="78" t="s">
        <v>192</v>
      </c>
      <c r="B26" s="79" t="s">
        <v>193</v>
      </c>
      <c r="C26" s="82">
        <f>SUM(C27:C29)</f>
        <v>10959</v>
      </c>
      <c r="D26" s="116">
        <v>962</v>
      </c>
      <c r="E26" s="76">
        <f>SUM(E27:E29)</f>
        <v>22</v>
      </c>
    </row>
    <row r="27" spans="1:5" s="77" customFormat="1" ht="12" customHeight="1">
      <c r="A27" s="100" t="s">
        <v>194</v>
      </c>
      <c r="B27" s="101" t="s">
        <v>195</v>
      </c>
      <c r="C27" s="102">
        <v>10019</v>
      </c>
      <c r="D27" s="102">
        <v>22</v>
      </c>
      <c r="E27" s="103">
        <v>22</v>
      </c>
    </row>
    <row r="28" spans="1:5" s="77" customFormat="1" ht="12" customHeight="1">
      <c r="A28" s="91" t="s">
        <v>196</v>
      </c>
      <c r="B28" s="88" t="s">
        <v>197</v>
      </c>
      <c r="C28" s="93"/>
      <c r="D28" s="93">
        <v>0</v>
      </c>
      <c r="E28" s="94">
        <v>0</v>
      </c>
    </row>
    <row r="29" spans="1:5" s="77" customFormat="1" ht="12" customHeight="1" thickBot="1">
      <c r="A29" s="104" t="s">
        <v>198</v>
      </c>
      <c r="B29" s="117" t="s">
        <v>199</v>
      </c>
      <c r="C29" s="105">
        <v>940</v>
      </c>
      <c r="D29" s="105">
        <v>940</v>
      </c>
      <c r="E29" s="106">
        <v>0</v>
      </c>
    </row>
    <row r="30" spans="1:5" s="77" customFormat="1" ht="12" customHeight="1" thickBot="1">
      <c r="A30" s="78" t="s">
        <v>200</v>
      </c>
      <c r="B30" s="79" t="s">
        <v>201</v>
      </c>
      <c r="C30" s="82">
        <f>C31+C38</f>
        <v>9207</v>
      </c>
      <c r="D30" s="76">
        <f>D31+D38+D43+D44</f>
        <v>63347</v>
      </c>
      <c r="E30" s="76">
        <f>E31+E38+E43+E44</f>
        <v>44185</v>
      </c>
    </row>
    <row r="31" spans="1:5" s="77" customFormat="1" ht="12" customHeight="1">
      <c r="A31" s="100" t="s">
        <v>202</v>
      </c>
      <c r="B31" s="118" t="s">
        <v>203</v>
      </c>
      <c r="C31" s="119">
        <f>SUM(C32:C37)</f>
        <v>8151</v>
      </c>
      <c r="D31" s="119">
        <f>SUM(D32:D37)</f>
        <v>9347</v>
      </c>
      <c r="E31" s="119">
        <f>SUM(E32:E37)</f>
        <v>7752</v>
      </c>
    </row>
    <row r="32" spans="1:5" s="77" customFormat="1" ht="12" customHeight="1">
      <c r="A32" s="87" t="s">
        <v>204</v>
      </c>
      <c r="B32" s="110" t="s">
        <v>205</v>
      </c>
      <c r="C32" s="111">
        <v>4480</v>
      </c>
      <c r="D32" s="111">
        <v>6013</v>
      </c>
      <c r="E32" s="112">
        <v>5477</v>
      </c>
    </row>
    <row r="33" spans="1:5" s="77" customFormat="1" ht="12" customHeight="1">
      <c r="A33" s="87" t="s">
        <v>206</v>
      </c>
      <c r="B33" s="110" t="s">
        <v>207</v>
      </c>
      <c r="C33" s="111">
        <v>1330</v>
      </c>
      <c r="D33" s="111">
        <v>1884</v>
      </c>
      <c r="E33" s="112">
        <v>0</v>
      </c>
    </row>
    <row r="34" spans="1:5" s="77" customFormat="1" ht="12" customHeight="1">
      <c r="A34" s="87" t="s">
        <v>208</v>
      </c>
      <c r="B34" s="110" t="s">
        <v>209</v>
      </c>
      <c r="C34" s="111">
        <v>432</v>
      </c>
      <c r="D34" s="111">
        <v>0</v>
      </c>
      <c r="E34" s="112">
        <v>0</v>
      </c>
    </row>
    <row r="35" spans="1:5" s="77" customFormat="1" ht="12" customHeight="1">
      <c r="A35" s="104" t="s">
        <v>210</v>
      </c>
      <c r="B35" s="113" t="s">
        <v>211</v>
      </c>
      <c r="C35" s="114"/>
      <c r="D35" s="114"/>
      <c r="E35" s="111"/>
    </row>
    <row r="36" spans="1:5" s="77" customFormat="1" ht="12" customHeight="1">
      <c r="A36" s="87" t="s">
        <v>212</v>
      </c>
      <c r="B36" s="113" t="s">
        <v>213</v>
      </c>
      <c r="C36" s="114">
        <v>137</v>
      </c>
      <c r="D36" s="114"/>
      <c r="E36" s="111"/>
    </row>
    <row r="37" spans="1:5" s="77" customFormat="1" ht="12" customHeight="1">
      <c r="A37" s="104" t="s">
        <v>214</v>
      </c>
      <c r="B37" s="113" t="s">
        <v>215</v>
      </c>
      <c r="C37" s="114">
        <v>1772</v>
      </c>
      <c r="D37" s="114">
        <v>1450</v>
      </c>
      <c r="E37" s="111">
        <v>2275</v>
      </c>
    </row>
    <row r="38" spans="1:5" s="77" customFormat="1" ht="12" customHeight="1">
      <c r="A38" s="87" t="s">
        <v>216</v>
      </c>
      <c r="B38" s="107" t="s">
        <v>217</v>
      </c>
      <c r="C38" s="108">
        <f>SUM(C39:C44)</f>
        <v>1056</v>
      </c>
      <c r="D38" s="108">
        <v>36000</v>
      </c>
      <c r="E38" s="108">
        <v>36433</v>
      </c>
    </row>
    <row r="39" spans="1:5" s="77" customFormat="1" ht="12" customHeight="1">
      <c r="A39" s="87" t="s">
        <v>218</v>
      </c>
      <c r="B39" s="110" t="s">
        <v>205</v>
      </c>
      <c r="C39" s="111"/>
      <c r="D39" s="111"/>
      <c r="E39" s="111"/>
    </row>
    <row r="40" spans="1:5" s="77" customFormat="1" ht="12" customHeight="1">
      <c r="A40" s="87" t="s">
        <v>219</v>
      </c>
      <c r="B40" s="110" t="s">
        <v>220</v>
      </c>
      <c r="C40" s="111"/>
      <c r="D40" s="111">
        <v>36000</v>
      </c>
      <c r="E40" s="112">
        <v>36433</v>
      </c>
    </row>
    <row r="41" spans="1:5" s="77" customFormat="1" ht="12" customHeight="1">
      <c r="A41" s="87" t="s">
        <v>221</v>
      </c>
      <c r="B41" s="110" t="s">
        <v>213</v>
      </c>
      <c r="C41" s="111"/>
      <c r="D41" s="111"/>
      <c r="E41" s="112"/>
    </row>
    <row r="42" spans="1:5" s="77" customFormat="1" ht="12" customHeight="1">
      <c r="A42" s="104" t="s">
        <v>222</v>
      </c>
      <c r="B42" s="113" t="s">
        <v>223</v>
      </c>
      <c r="C42" s="114"/>
      <c r="D42" s="114"/>
      <c r="E42" s="115"/>
    </row>
    <row r="43" spans="1:5" s="77" customFormat="1" ht="12" customHeight="1">
      <c r="A43" s="87" t="s">
        <v>224</v>
      </c>
      <c r="B43" s="107" t="s">
        <v>225</v>
      </c>
      <c r="C43" s="120">
        <v>798</v>
      </c>
      <c r="D43" s="120">
        <v>3000</v>
      </c>
      <c r="E43" s="121">
        <v>0</v>
      </c>
    </row>
    <row r="44" spans="1:5" s="77" customFormat="1" ht="12" customHeight="1" thickBot="1">
      <c r="A44" s="91" t="s">
        <v>226</v>
      </c>
      <c r="B44" s="122" t="s">
        <v>227</v>
      </c>
      <c r="C44" s="123">
        <v>258</v>
      </c>
      <c r="D44" s="123">
        <v>15000</v>
      </c>
      <c r="E44" s="124">
        <v>0</v>
      </c>
    </row>
    <row r="45" spans="1:7" s="77" customFormat="1" ht="17.25" customHeight="1" thickBot="1">
      <c r="A45" s="78" t="s">
        <v>228</v>
      </c>
      <c r="B45" s="79" t="s">
        <v>229</v>
      </c>
      <c r="C45" s="125">
        <f>SUM(C46:C47)</f>
        <v>2065</v>
      </c>
      <c r="D45" s="126">
        <v>618</v>
      </c>
      <c r="E45" s="127">
        <f>SUM(E46:E47)</f>
        <v>661</v>
      </c>
      <c r="G45" s="128"/>
    </row>
    <row r="46" spans="1:5" s="77" customFormat="1" ht="12" customHeight="1">
      <c r="A46" s="129" t="s">
        <v>230</v>
      </c>
      <c r="B46" s="130" t="s">
        <v>231</v>
      </c>
      <c r="C46" s="131"/>
      <c r="D46" s="131"/>
      <c r="E46" s="132"/>
    </row>
    <row r="47" spans="1:5" s="77" customFormat="1" ht="12" customHeight="1" thickBot="1">
      <c r="A47" s="104" t="s">
        <v>232</v>
      </c>
      <c r="B47" s="92" t="s">
        <v>233</v>
      </c>
      <c r="C47" s="105">
        <v>2065</v>
      </c>
      <c r="D47" s="105">
        <v>618</v>
      </c>
      <c r="E47" s="106">
        <v>661</v>
      </c>
    </row>
    <row r="48" spans="1:5" s="77" customFormat="1" ht="12" customHeight="1" thickBot="1">
      <c r="A48" s="78" t="s">
        <v>234</v>
      </c>
      <c r="B48" s="133" t="s">
        <v>235</v>
      </c>
      <c r="C48" s="134">
        <f>C5+C15+C26+C30+C45</f>
        <v>492590</v>
      </c>
      <c r="D48" s="135">
        <f>D5+D15+D26+D30+D45</f>
        <v>488757</v>
      </c>
      <c r="E48" s="135">
        <f>E5+E15+E26+E30+E45</f>
        <v>378496</v>
      </c>
    </row>
    <row r="49" spans="1:5" s="77" customFormat="1" ht="12" customHeight="1" thickBot="1">
      <c r="A49" s="136" t="s">
        <v>236</v>
      </c>
      <c r="B49" s="137" t="s">
        <v>237</v>
      </c>
      <c r="C49" s="138">
        <v>60044</v>
      </c>
      <c r="D49" s="138">
        <v>229541</v>
      </c>
      <c r="E49" s="139"/>
    </row>
    <row r="50" spans="1:5" s="77" customFormat="1" ht="12" customHeight="1" thickBot="1">
      <c r="A50" s="136" t="s">
        <v>238</v>
      </c>
      <c r="B50" s="137" t="s">
        <v>239</v>
      </c>
      <c r="C50" s="138"/>
      <c r="D50" s="138"/>
      <c r="E50" s="139"/>
    </row>
    <row r="51" spans="1:5" s="77" customFormat="1" ht="12" customHeight="1" thickBot="1">
      <c r="A51" s="136" t="s">
        <v>240</v>
      </c>
      <c r="B51" s="137" t="s">
        <v>241</v>
      </c>
      <c r="C51" s="140">
        <f>SUM(C52:C57)</f>
        <v>8595</v>
      </c>
      <c r="D51" s="141">
        <f>SUM(D52:D57)</f>
        <v>0</v>
      </c>
      <c r="E51" s="141">
        <f>SUM(E52:E57)</f>
        <v>75934</v>
      </c>
    </row>
    <row r="52" spans="1:5" s="77" customFormat="1" ht="12" customHeight="1">
      <c r="A52" s="129" t="s">
        <v>242</v>
      </c>
      <c r="B52" s="142" t="s">
        <v>243</v>
      </c>
      <c r="C52" s="143"/>
      <c r="D52" s="143">
        <v>0</v>
      </c>
      <c r="E52" s="144">
        <v>75934</v>
      </c>
    </row>
    <row r="53" spans="1:5" s="77" customFormat="1" ht="12" customHeight="1">
      <c r="A53" s="100" t="s">
        <v>244</v>
      </c>
      <c r="B53" s="142" t="s">
        <v>245</v>
      </c>
      <c r="C53" s="111"/>
      <c r="D53" s="111"/>
      <c r="E53" s="112"/>
    </row>
    <row r="54" spans="1:5" s="77" customFormat="1" ht="12" customHeight="1">
      <c r="A54" s="91" t="s">
        <v>246</v>
      </c>
      <c r="B54" s="113" t="s">
        <v>247</v>
      </c>
      <c r="C54" s="93"/>
      <c r="D54" s="93"/>
      <c r="E54" s="94"/>
    </row>
    <row r="55" spans="1:5" s="77" customFormat="1" ht="12" customHeight="1">
      <c r="A55" s="87" t="s">
        <v>248</v>
      </c>
      <c r="B55" s="113" t="s">
        <v>249</v>
      </c>
      <c r="C55" s="89"/>
      <c r="D55" s="89"/>
      <c r="E55" s="90"/>
    </row>
    <row r="56" spans="1:5" s="77" customFormat="1" ht="12" customHeight="1">
      <c r="A56" s="91" t="s">
        <v>250</v>
      </c>
      <c r="B56" s="113" t="s">
        <v>251</v>
      </c>
      <c r="C56" s="93"/>
      <c r="D56" s="93"/>
      <c r="E56" s="94"/>
    </row>
    <row r="57" spans="1:5" s="77" customFormat="1" ht="12" customHeight="1" thickBot="1">
      <c r="A57" s="145" t="s">
        <v>252</v>
      </c>
      <c r="B57" s="146" t="s">
        <v>253</v>
      </c>
      <c r="C57" s="98">
        <v>8595</v>
      </c>
      <c r="D57" s="98"/>
      <c r="E57" s="147"/>
    </row>
    <row r="58" spans="1:6" s="77" customFormat="1" ht="15" customHeight="1" thickBot="1">
      <c r="A58" s="78" t="s">
        <v>254</v>
      </c>
      <c r="B58" s="148" t="s">
        <v>255</v>
      </c>
      <c r="C58" s="82">
        <f>C48+C49+C50+C51</f>
        <v>561229</v>
      </c>
      <c r="D58" s="82">
        <f>D48+D49+D50+D51</f>
        <v>718298</v>
      </c>
      <c r="E58" s="82">
        <f>E48+E49+E50+E51</f>
        <v>454430</v>
      </c>
      <c r="F58" s="149"/>
    </row>
    <row r="59" spans="1:5" s="77" customFormat="1" ht="22.5" customHeight="1">
      <c r="A59" s="611"/>
      <c r="B59" s="611"/>
      <c r="C59" s="611"/>
      <c r="D59" s="611"/>
      <c r="E59" s="611"/>
    </row>
    <row r="60" spans="1:5" s="77" customFormat="1" ht="12.75" customHeight="1">
      <c r="A60" s="150"/>
      <c r="B60" s="151"/>
      <c r="C60" s="152"/>
      <c r="D60" s="152"/>
      <c r="E60" s="152"/>
    </row>
    <row r="61" spans="1:5" ht="16.5" customHeight="1">
      <c r="A61" s="612" t="s">
        <v>256</v>
      </c>
      <c r="B61" s="612"/>
      <c r="C61" s="612"/>
      <c r="D61" s="612"/>
      <c r="E61" s="612"/>
    </row>
    <row r="62" spans="1:5" ht="16.5" customHeight="1" thickBot="1">
      <c r="A62" s="609" t="s">
        <v>257</v>
      </c>
      <c r="B62" s="609"/>
      <c r="C62" s="65"/>
      <c r="D62" s="610" t="s">
        <v>144</v>
      </c>
      <c r="E62" s="610"/>
    </row>
    <row r="63" spans="1:5" ht="37.5" customHeight="1" thickBot="1">
      <c r="A63" s="66" t="s">
        <v>258</v>
      </c>
      <c r="B63" s="67" t="s">
        <v>259</v>
      </c>
      <c r="C63" s="67" t="s">
        <v>147</v>
      </c>
      <c r="D63" s="67" t="s">
        <v>260</v>
      </c>
      <c r="E63" s="68" t="s">
        <v>149</v>
      </c>
    </row>
    <row r="64" spans="1:5" s="72" customFormat="1" ht="12" customHeight="1" thickBot="1">
      <c r="A64" s="69">
        <v>1</v>
      </c>
      <c r="B64" s="70">
        <v>2</v>
      </c>
      <c r="C64" s="70">
        <v>3</v>
      </c>
      <c r="D64" s="70">
        <v>4</v>
      </c>
      <c r="E64" s="71">
        <v>5</v>
      </c>
    </row>
    <row r="65" spans="1:5" ht="12" customHeight="1" thickBot="1">
      <c r="A65" s="73" t="s">
        <v>150</v>
      </c>
      <c r="B65" s="153" t="s">
        <v>261</v>
      </c>
      <c r="C65" s="154">
        <f>SUM(C66:C77)</f>
        <v>360034</v>
      </c>
      <c r="D65" s="155">
        <f>SUM(D66:D77)</f>
        <v>391918</v>
      </c>
      <c r="E65" s="155">
        <f>SUM(E66:E77)</f>
        <v>373743</v>
      </c>
    </row>
    <row r="66" spans="1:5" ht="12" customHeight="1">
      <c r="A66" s="129" t="s">
        <v>262</v>
      </c>
      <c r="B66" s="130" t="s">
        <v>263</v>
      </c>
      <c r="C66" s="156">
        <v>189065</v>
      </c>
      <c r="D66" s="156">
        <v>199198</v>
      </c>
      <c r="E66" s="157">
        <v>184129</v>
      </c>
    </row>
    <row r="67" spans="1:5" ht="12" customHeight="1">
      <c r="A67" s="87" t="s">
        <v>264</v>
      </c>
      <c r="B67" s="88" t="s">
        <v>265</v>
      </c>
      <c r="C67" s="158">
        <v>52998</v>
      </c>
      <c r="D67" s="158">
        <v>51596</v>
      </c>
      <c r="E67" s="159">
        <v>47005</v>
      </c>
    </row>
    <row r="68" spans="1:5" ht="12" customHeight="1">
      <c r="A68" s="87" t="s">
        <v>266</v>
      </c>
      <c r="B68" s="88" t="s">
        <v>267</v>
      </c>
      <c r="C68" s="160">
        <v>89388</v>
      </c>
      <c r="D68" s="160">
        <v>112070</v>
      </c>
      <c r="E68" s="161">
        <v>105678</v>
      </c>
    </row>
    <row r="69" spans="1:5" ht="12" customHeight="1">
      <c r="A69" s="87" t="s">
        <v>268</v>
      </c>
      <c r="B69" s="162" t="s">
        <v>269</v>
      </c>
      <c r="C69" s="160">
        <v>3174</v>
      </c>
      <c r="D69" s="160">
        <v>1435</v>
      </c>
      <c r="E69" s="161">
        <v>2048</v>
      </c>
    </row>
    <row r="70" spans="1:5" ht="12" customHeight="1">
      <c r="A70" s="87" t="s">
        <v>270</v>
      </c>
      <c r="B70" s="163" t="s">
        <v>271</v>
      </c>
      <c r="C70" s="160"/>
      <c r="D70" s="160"/>
      <c r="E70" s="161"/>
    </row>
    <row r="71" spans="1:5" ht="12" customHeight="1">
      <c r="A71" s="87" t="s">
        <v>272</v>
      </c>
      <c r="B71" s="88" t="s">
        <v>273</v>
      </c>
      <c r="C71" s="160">
        <v>2009</v>
      </c>
      <c r="D71" s="160">
        <v>4592</v>
      </c>
      <c r="E71" s="161">
        <v>5417</v>
      </c>
    </row>
    <row r="72" spans="1:5" ht="12" customHeight="1">
      <c r="A72" s="87" t="s">
        <v>274</v>
      </c>
      <c r="B72" s="164" t="s">
        <v>275</v>
      </c>
      <c r="C72" s="160">
        <v>11234</v>
      </c>
      <c r="D72" s="160">
        <v>13057</v>
      </c>
      <c r="E72" s="161">
        <v>14045</v>
      </c>
    </row>
    <row r="73" spans="1:5" ht="12" customHeight="1">
      <c r="A73" s="87" t="s">
        <v>276</v>
      </c>
      <c r="B73" s="164" t="s">
        <v>277</v>
      </c>
      <c r="C73" s="160"/>
      <c r="D73" s="160"/>
      <c r="E73" s="161"/>
    </row>
    <row r="74" spans="1:5" ht="12" customHeight="1">
      <c r="A74" s="87" t="s">
        <v>278</v>
      </c>
      <c r="B74" s="88" t="s">
        <v>279</v>
      </c>
      <c r="C74" s="160">
        <v>11300</v>
      </c>
      <c r="D74" s="160"/>
      <c r="E74" s="161"/>
    </row>
    <row r="75" spans="1:5" ht="12" customHeight="1">
      <c r="A75" s="87" t="s">
        <v>280</v>
      </c>
      <c r="B75" s="88" t="s">
        <v>281</v>
      </c>
      <c r="C75" s="160">
        <v>866</v>
      </c>
      <c r="D75" s="160">
        <v>9970</v>
      </c>
      <c r="E75" s="161">
        <v>15421</v>
      </c>
    </row>
    <row r="76" spans="1:5" ht="12" customHeight="1">
      <c r="A76" s="91" t="s">
        <v>282</v>
      </c>
      <c r="B76" s="165" t="s">
        <v>283</v>
      </c>
      <c r="C76" s="160"/>
      <c r="D76" s="160"/>
      <c r="E76" s="161"/>
    </row>
    <row r="77" spans="1:5" ht="12" customHeight="1" thickBot="1">
      <c r="A77" s="87" t="s">
        <v>284</v>
      </c>
      <c r="B77" s="88" t="s">
        <v>285</v>
      </c>
      <c r="C77" s="158">
        <v>0</v>
      </c>
      <c r="D77" s="158"/>
      <c r="E77" s="159"/>
    </row>
    <row r="78" spans="1:5" ht="12" customHeight="1" thickBot="1">
      <c r="A78" s="78" t="s">
        <v>152</v>
      </c>
      <c r="B78" s="166" t="s">
        <v>286</v>
      </c>
      <c r="C78" s="167">
        <f>SUM(C79:C85)</f>
        <v>35396</v>
      </c>
      <c r="D78" s="168">
        <f>SUM(D79:D85)</f>
        <v>143044</v>
      </c>
      <c r="E78" s="168">
        <f>SUM(E79:E85)</f>
        <v>48543</v>
      </c>
    </row>
    <row r="79" spans="1:5" ht="12" customHeight="1">
      <c r="A79" s="100" t="s">
        <v>287</v>
      </c>
      <c r="B79" s="101" t="s">
        <v>288</v>
      </c>
      <c r="C79" s="169">
        <v>25732</v>
      </c>
      <c r="D79" s="169">
        <v>12161</v>
      </c>
      <c r="E79" s="170">
        <v>17750</v>
      </c>
    </row>
    <row r="80" spans="1:5" ht="12" customHeight="1">
      <c r="A80" s="100" t="s">
        <v>289</v>
      </c>
      <c r="B80" s="88" t="s">
        <v>290</v>
      </c>
      <c r="C80" s="158">
        <v>9664</v>
      </c>
      <c r="D80" s="158">
        <v>79955</v>
      </c>
      <c r="E80" s="159">
        <v>30793</v>
      </c>
    </row>
    <row r="81" spans="1:5" ht="12" customHeight="1">
      <c r="A81" s="100" t="s">
        <v>291</v>
      </c>
      <c r="B81" s="88" t="s">
        <v>292</v>
      </c>
      <c r="C81" s="158"/>
      <c r="D81" s="158">
        <v>5928</v>
      </c>
      <c r="E81" s="159">
        <v>0</v>
      </c>
    </row>
    <row r="82" spans="1:5" ht="12" customHeight="1">
      <c r="A82" s="100" t="s">
        <v>293</v>
      </c>
      <c r="B82" s="88" t="s">
        <v>294</v>
      </c>
      <c r="C82" s="158"/>
      <c r="D82" s="158"/>
      <c r="E82" s="159"/>
    </row>
    <row r="83" spans="1:5" ht="12" customHeight="1">
      <c r="A83" s="100" t="s">
        <v>295</v>
      </c>
      <c r="B83" s="88" t="s">
        <v>296</v>
      </c>
      <c r="C83" s="158"/>
      <c r="D83" s="158"/>
      <c r="E83" s="159"/>
    </row>
    <row r="84" spans="1:5" ht="12" customHeight="1">
      <c r="A84" s="91" t="s">
        <v>297</v>
      </c>
      <c r="B84" s="165" t="s">
        <v>298</v>
      </c>
      <c r="C84" s="160"/>
      <c r="D84" s="160"/>
      <c r="E84" s="161"/>
    </row>
    <row r="85" spans="1:5" ht="12" customHeight="1" thickBot="1">
      <c r="A85" s="104" t="s">
        <v>299</v>
      </c>
      <c r="B85" s="165" t="s">
        <v>300</v>
      </c>
      <c r="C85" s="160"/>
      <c r="D85" s="160">
        <v>45000</v>
      </c>
      <c r="E85" s="161">
        <v>0</v>
      </c>
    </row>
    <row r="86" spans="1:5" ht="12" customHeight="1" thickBot="1">
      <c r="A86" s="78" t="s">
        <v>154</v>
      </c>
      <c r="B86" s="166" t="s">
        <v>301</v>
      </c>
      <c r="C86" s="167">
        <f>SUM(C87:C88)</f>
        <v>0</v>
      </c>
      <c r="D86" s="168">
        <f>SUM(D87:D88)</f>
        <v>183336</v>
      </c>
      <c r="E86" s="168">
        <f>SUM(E87:E88)</f>
        <v>32144</v>
      </c>
    </row>
    <row r="87" spans="1:5" ht="12" customHeight="1">
      <c r="A87" s="100" t="s">
        <v>156</v>
      </c>
      <c r="B87" s="101" t="s">
        <v>3</v>
      </c>
      <c r="C87" s="169"/>
      <c r="D87" s="169">
        <v>178336</v>
      </c>
      <c r="E87" s="170">
        <v>32144</v>
      </c>
    </row>
    <row r="88" spans="1:5" ht="12" customHeight="1" thickBot="1">
      <c r="A88" s="87" t="s">
        <v>158</v>
      </c>
      <c r="B88" s="88" t="s">
        <v>4</v>
      </c>
      <c r="C88" s="158"/>
      <c r="D88" s="158">
        <v>5000</v>
      </c>
      <c r="E88" s="159">
        <v>0</v>
      </c>
    </row>
    <row r="89" spans="1:5" ht="12" customHeight="1" thickBot="1">
      <c r="A89" s="78" t="s">
        <v>170</v>
      </c>
      <c r="B89" s="166" t="s">
        <v>302</v>
      </c>
      <c r="C89" s="171"/>
      <c r="D89" s="171"/>
      <c r="E89" s="172"/>
    </row>
    <row r="90" spans="1:5" ht="12" customHeight="1" thickBot="1">
      <c r="A90" s="78" t="s">
        <v>192</v>
      </c>
      <c r="B90" s="173" t="s">
        <v>303</v>
      </c>
      <c r="C90" s="167">
        <f>C65+C78+C86+C89</f>
        <v>395430</v>
      </c>
      <c r="D90" s="167">
        <f>D65+D78+D86+D89</f>
        <v>718298</v>
      </c>
      <c r="E90" s="167">
        <f>E65+E78+E86+E89</f>
        <v>454430</v>
      </c>
    </row>
    <row r="91" spans="1:5" ht="12" customHeight="1" thickBot="1">
      <c r="A91" s="78" t="s">
        <v>200</v>
      </c>
      <c r="B91" s="166" t="s">
        <v>304</v>
      </c>
      <c r="C91" s="167">
        <f>SUM(C92:C97)</f>
        <v>10649</v>
      </c>
      <c r="D91" s="167">
        <v>0</v>
      </c>
      <c r="E91" s="167">
        <f>SUM(E92:E97)</f>
        <v>0</v>
      </c>
    </row>
    <row r="92" spans="1:5" ht="12" customHeight="1">
      <c r="A92" s="100" t="s">
        <v>202</v>
      </c>
      <c r="B92" s="101" t="s">
        <v>305</v>
      </c>
      <c r="C92" s="169"/>
      <c r="D92" s="169"/>
      <c r="E92" s="170"/>
    </row>
    <row r="93" spans="1:5" ht="12" customHeight="1">
      <c r="A93" s="91" t="s">
        <v>216</v>
      </c>
      <c r="B93" s="101" t="s">
        <v>306</v>
      </c>
      <c r="C93" s="174"/>
      <c r="D93" s="174"/>
      <c r="E93" s="175"/>
    </row>
    <row r="94" spans="1:5" ht="12" customHeight="1">
      <c r="A94" s="91" t="s">
        <v>224</v>
      </c>
      <c r="B94" s="165" t="s">
        <v>307</v>
      </c>
      <c r="C94" s="158"/>
      <c r="D94" s="158"/>
      <c r="E94" s="159"/>
    </row>
    <row r="95" spans="1:5" ht="12" customHeight="1">
      <c r="A95" s="91" t="s">
        <v>226</v>
      </c>
      <c r="B95" s="165" t="s">
        <v>308</v>
      </c>
      <c r="C95" s="160"/>
      <c r="D95" s="160"/>
      <c r="E95" s="161"/>
    </row>
    <row r="96" spans="1:5" ht="12" customHeight="1">
      <c r="A96" s="91" t="s">
        <v>309</v>
      </c>
      <c r="B96" s="165" t="s">
        <v>310</v>
      </c>
      <c r="C96" s="160"/>
      <c r="D96" s="160"/>
      <c r="E96" s="161"/>
    </row>
    <row r="97" spans="1:5" ht="12" customHeight="1" thickBot="1">
      <c r="A97" s="104" t="s">
        <v>311</v>
      </c>
      <c r="B97" s="176" t="s">
        <v>312</v>
      </c>
      <c r="C97" s="98">
        <v>10649</v>
      </c>
      <c r="D97" s="98"/>
      <c r="E97" s="177"/>
    </row>
    <row r="98" spans="1:11" ht="15" customHeight="1" thickBot="1">
      <c r="A98" s="78" t="s">
        <v>228</v>
      </c>
      <c r="B98" s="178" t="s">
        <v>313</v>
      </c>
      <c r="C98" s="167">
        <f>C90+C91</f>
        <v>406079</v>
      </c>
      <c r="D98" s="167">
        <f>D90+D91</f>
        <v>718298</v>
      </c>
      <c r="E98" s="167">
        <f>E90+E91</f>
        <v>454430</v>
      </c>
      <c r="H98" s="128"/>
      <c r="I98" s="179"/>
      <c r="J98" s="179"/>
      <c r="K98" s="179"/>
    </row>
    <row r="99" spans="1:5" s="77" customFormat="1" ht="12.75" customHeight="1">
      <c r="A99" s="611"/>
      <c r="B99" s="611"/>
      <c r="C99" s="611"/>
      <c r="D99" s="611"/>
      <c r="E99" s="611"/>
    </row>
    <row r="101" spans="1:5" ht="15.75">
      <c r="A101" s="613" t="s">
        <v>314</v>
      </c>
      <c r="B101" s="613"/>
      <c r="C101" s="613"/>
      <c r="D101" s="613"/>
      <c r="E101" s="613"/>
    </row>
    <row r="102" spans="1:2" ht="16.5" thickBot="1">
      <c r="A102" s="609" t="s">
        <v>315</v>
      </c>
      <c r="B102" s="609"/>
    </row>
    <row r="103" spans="1:6" ht="23.25" customHeight="1" thickBot="1">
      <c r="A103" s="78">
        <v>1</v>
      </c>
      <c r="B103" s="166" t="s">
        <v>316</v>
      </c>
      <c r="C103" s="82"/>
      <c r="D103" s="82"/>
      <c r="E103" s="116"/>
      <c r="F103" s="180"/>
    </row>
    <row r="104" spans="3:5" ht="15.75">
      <c r="C104" s="181"/>
      <c r="D104" s="181"/>
      <c r="E104" s="181"/>
    </row>
    <row r="105" spans="1:5" ht="15.75">
      <c r="A105" s="613" t="s">
        <v>317</v>
      </c>
      <c r="B105" s="613"/>
      <c r="C105" s="613"/>
      <c r="D105" s="613"/>
      <c r="E105" s="613"/>
    </row>
    <row r="106" spans="1:2" ht="16.5" thickBot="1">
      <c r="A106" s="609" t="s">
        <v>318</v>
      </c>
      <c r="B106" s="609"/>
    </row>
    <row r="107" spans="1:5" ht="12" customHeight="1" thickBot="1">
      <c r="A107" s="78" t="s">
        <v>150</v>
      </c>
      <c r="B107" s="166" t="s">
        <v>319</v>
      </c>
      <c r="C107" s="182"/>
      <c r="D107" s="182"/>
      <c r="E107" s="183"/>
    </row>
    <row r="108" spans="1:5" ht="12.75" customHeight="1">
      <c r="A108" s="100" t="s">
        <v>262</v>
      </c>
      <c r="B108" s="101" t="s">
        <v>320</v>
      </c>
      <c r="C108" s="184"/>
      <c r="D108" s="184"/>
      <c r="E108" s="185"/>
    </row>
    <row r="109" spans="1:5" ht="12.75" customHeight="1" thickBot="1">
      <c r="A109" s="145" t="s">
        <v>264</v>
      </c>
      <c r="B109" s="176" t="s">
        <v>321</v>
      </c>
      <c r="C109" s="186"/>
      <c r="D109" s="186"/>
      <c r="E109" s="187"/>
    </row>
    <row r="111" ht="15.75">
      <c r="B111" s="128"/>
    </row>
  </sheetData>
  <sheetProtection/>
  <mergeCells count="11">
    <mergeCell ref="A106:B106"/>
    <mergeCell ref="A62:B62"/>
    <mergeCell ref="D62:E62"/>
    <mergeCell ref="A99:E99"/>
    <mergeCell ref="A101:E101"/>
    <mergeCell ref="A102:B102"/>
    <mergeCell ref="A105:E105"/>
    <mergeCell ref="A2:B2"/>
    <mergeCell ref="D2:E2"/>
    <mergeCell ref="A59:E59"/>
    <mergeCell ref="A61:E61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2" r:id="rId1"/>
  <headerFooter alignWithMargins="0">
    <oddHeader>&amp;C&amp;"Times New Roman CE,Félkövér"&amp;12
PILISBOROSJENŐ KÖZSÉG Önkormányzat
2011. ÉVI KÖLTSÉGVETÉSÉNEK PÉNZÜGYI MÉRLEGE&amp;10
&amp;R&amp;"Times New Roman CE,Félkövér dőlt"&amp;11 2. sz. melléklet</oddHeader>
  </headerFooter>
  <rowBreaks count="2" manualBreakCount="2">
    <brk id="58" max="255" man="1"/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35"/>
  <sheetViews>
    <sheetView zoomScalePageLayoutView="0" workbookViewId="0" topLeftCell="A10">
      <selection activeCell="I18" sqref="I18"/>
    </sheetView>
  </sheetViews>
  <sheetFormatPr defaultColWidth="9.00390625" defaultRowHeight="12.75"/>
  <cols>
    <col min="1" max="1" width="6.875" style="1" customWidth="1"/>
    <col min="2" max="2" width="35.50390625" style="190" customWidth="1"/>
    <col min="3" max="5" width="10.875" style="1" customWidth="1"/>
    <col min="6" max="6" width="35.625" style="1" customWidth="1"/>
    <col min="7" max="9" width="10.875" style="1" customWidth="1"/>
    <col min="10" max="16384" width="9.375" style="1" customWidth="1"/>
  </cols>
  <sheetData>
    <row r="1" spans="2:9" ht="39.75" customHeight="1">
      <c r="B1" s="188" t="s">
        <v>322</v>
      </c>
      <c r="C1" s="189"/>
      <c r="D1" s="189"/>
      <c r="E1" s="189"/>
      <c r="F1" s="189"/>
      <c r="G1" s="189"/>
      <c r="H1" s="189"/>
      <c r="I1" s="189"/>
    </row>
    <row r="2" ht="14.25" thickBot="1">
      <c r="I2" s="191" t="s">
        <v>0</v>
      </c>
    </row>
    <row r="3" spans="1:9" ht="18" customHeight="1" thickBot="1">
      <c r="A3" s="614" t="s">
        <v>145</v>
      </c>
      <c r="B3" s="192" t="s">
        <v>323</v>
      </c>
      <c r="C3" s="193"/>
      <c r="D3" s="193"/>
      <c r="E3" s="193"/>
      <c r="F3" s="192" t="s">
        <v>324</v>
      </c>
      <c r="G3" s="193"/>
      <c r="H3" s="193"/>
      <c r="I3" s="194"/>
    </row>
    <row r="4" spans="1:10" s="199" customFormat="1" ht="35.25" customHeight="1" thickBot="1">
      <c r="A4" s="615"/>
      <c r="B4" s="195" t="s">
        <v>325</v>
      </c>
      <c r="C4" s="196" t="s">
        <v>147</v>
      </c>
      <c r="D4" s="196" t="s">
        <v>326</v>
      </c>
      <c r="E4" s="196" t="s">
        <v>327</v>
      </c>
      <c r="F4" s="195" t="s">
        <v>325</v>
      </c>
      <c r="G4" s="196" t="s">
        <v>147</v>
      </c>
      <c r="H4" s="196" t="s">
        <v>326</v>
      </c>
      <c r="I4" s="197" t="s">
        <v>327</v>
      </c>
      <c r="J4" s="198"/>
    </row>
    <row r="5" spans="1:9" s="204" customFormat="1" ht="12" customHeight="1" thickBot="1">
      <c r="A5" s="200">
        <v>1</v>
      </c>
      <c r="B5" s="201">
        <v>2</v>
      </c>
      <c r="C5" s="202">
        <v>3</v>
      </c>
      <c r="D5" s="202">
        <v>4</v>
      </c>
      <c r="E5" s="202">
        <v>5</v>
      </c>
      <c r="F5" s="201">
        <v>6</v>
      </c>
      <c r="G5" s="202">
        <v>7</v>
      </c>
      <c r="H5" s="202">
        <v>8</v>
      </c>
      <c r="I5" s="203">
        <v>9</v>
      </c>
    </row>
    <row r="6" spans="1:9" ht="12.75" customHeight="1">
      <c r="A6" s="205" t="s">
        <v>150</v>
      </c>
      <c r="B6" s="206" t="s">
        <v>328</v>
      </c>
      <c r="C6" s="207">
        <v>49980</v>
      </c>
      <c r="D6" s="207">
        <v>48663</v>
      </c>
      <c r="E6" s="208">
        <v>53405</v>
      </c>
      <c r="F6" s="206" t="s">
        <v>329</v>
      </c>
      <c r="G6" s="209">
        <v>189065</v>
      </c>
      <c r="H6" s="209">
        <v>199198</v>
      </c>
      <c r="I6" s="210">
        <v>184129</v>
      </c>
    </row>
    <row r="7" spans="1:9" ht="12.75" customHeight="1">
      <c r="A7" s="211" t="s">
        <v>152</v>
      </c>
      <c r="B7" s="212" t="s">
        <v>330</v>
      </c>
      <c r="C7" s="213">
        <v>277394</v>
      </c>
      <c r="D7" s="213">
        <v>255642</v>
      </c>
      <c r="E7" s="213">
        <v>167419</v>
      </c>
      <c r="F7" s="212" t="s">
        <v>331</v>
      </c>
      <c r="G7" s="214">
        <v>52998</v>
      </c>
      <c r="H7" s="214">
        <v>51596</v>
      </c>
      <c r="I7" s="215">
        <v>47005</v>
      </c>
    </row>
    <row r="8" spans="1:9" ht="12.75" customHeight="1">
      <c r="A8" s="211" t="s">
        <v>154</v>
      </c>
      <c r="B8" s="212" t="s">
        <v>332</v>
      </c>
      <c r="C8" s="111">
        <v>142985</v>
      </c>
      <c r="D8" s="216">
        <v>119525</v>
      </c>
      <c r="E8" s="217">
        <v>112804</v>
      </c>
      <c r="F8" s="212" t="s">
        <v>333</v>
      </c>
      <c r="G8" s="214">
        <v>89388</v>
      </c>
      <c r="H8" s="214">
        <v>112070</v>
      </c>
      <c r="I8" s="215">
        <v>105678</v>
      </c>
    </row>
    <row r="9" spans="1:9" ht="12.75" customHeight="1">
      <c r="A9" s="211" t="s">
        <v>170</v>
      </c>
      <c r="B9" s="218" t="s">
        <v>334</v>
      </c>
      <c r="C9" s="209">
        <v>8151</v>
      </c>
      <c r="D9" s="209">
        <v>9347</v>
      </c>
      <c r="E9" s="209">
        <v>7752</v>
      </c>
      <c r="F9" s="219" t="s">
        <v>269</v>
      </c>
      <c r="G9" s="214">
        <v>3174</v>
      </c>
      <c r="H9" s="214">
        <v>1435</v>
      </c>
      <c r="I9" s="215">
        <v>2048</v>
      </c>
    </row>
    <row r="10" spans="1:9" ht="12.75" customHeight="1">
      <c r="A10" s="211" t="s">
        <v>192</v>
      </c>
      <c r="B10" s="212" t="s">
        <v>335</v>
      </c>
      <c r="C10" s="214">
        <v>798</v>
      </c>
      <c r="D10" s="214">
        <v>3000</v>
      </c>
      <c r="E10" s="214">
        <v>0</v>
      </c>
      <c r="F10" s="212" t="s">
        <v>336</v>
      </c>
      <c r="G10" s="214"/>
      <c r="H10" s="214"/>
      <c r="I10" s="215"/>
    </row>
    <row r="11" spans="1:9" ht="12.75" customHeight="1">
      <c r="A11" s="211" t="s">
        <v>200</v>
      </c>
      <c r="B11" s="212" t="s">
        <v>337</v>
      </c>
      <c r="C11" s="220">
        <v>0</v>
      </c>
      <c r="D11" s="220">
        <v>0</v>
      </c>
      <c r="E11" s="221">
        <v>0</v>
      </c>
      <c r="F11" s="212" t="s">
        <v>338</v>
      </c>
      <c r="G11" s="214">
        <v>2009</v>
      </c>
      <c r="H11" s="214">
        <v>4592</v>
      </c>
      <c r="I11" s="215">
        <v>5417</v>
      </c>
    </row>
    <row r="12" spans="1:9" ht="12.75" customHeight="1">
      <c r="A12" s="211" t="s">
        <v>228</v>
      </c>
      <c r="B12" s="212" t="s">
        <v>339</v>
      </c>
      <c r="C12" s="222">
        <v>0</v>
      </c>
      <c r="D12" s="222">
        <v>0</v>
      </c>
      <c r="E12" s="214"/>
      <c r="F12" s="212" t="s">
        <v>340</v>
      </c>
      <c r="G12" s="214">
        <v>11234</v>
      </c>
      <c r="H12" s="214">
        <v>13057</v>
      </c>
      <c r="I12" s="215">
        <v>14045</v>
      </c>
    </row>
    <row r="13" spans="1:9" ht="12.75" customHeight="1">
      <c r="A13" s="211" t="s">
        <v>234</v>
      </c>
      <c r="B13" s="212"/>
      <c r="C13" s="209"/>
      <c r="D13" s="209"/>
      <c r="E13" s="214"/>
      <c r="F13" s="212" t="s">
        <v>341</v>
      </c>
      <c r="G13" s="214">
        <v>11300</v>
      </c>
      <c r="H13" s="214">
        <v>0</v>
      </c>
      <c r="I13" s="215"/>
    </row>
    <row r="14" spans="1:9" ht="12.75" customHeight="1">
      <c r="A14" s="211" t="s">
        <v>236</v>
      </c>
      <c r="B14" s="223"/>
      <c r="C14" s="214"/>
      <c r="D14" s="214"/>
      <c r="E14" s="221"/>
      <c r="F14" s="212" t="s">
        <v>281</v>
      </c>
      <c r="G14" s="214">
        <v>866</v>
      </c>
      <c r="H14" s="214">
        <v>9970</v>
      </c>
      <c r="I14" s="215">
        <v>15421</v>
      </c>
    </row>
    <row r="15" spans="1:9" ht="12.75" customHeight="1">
      <c r="A15" s="211" t="s">
        <v>238</v>
      </c>
      <c r="B15" s="212"/>
      <c r="C15" s="214"/>
      <c r="D15" s="214"/>
      <c r="E15" s="214"/>
      <c r="F15" s="212" t="s">
        <v>283</v>
      </c>
      <c r="G15" s="214"/>
      <c r="H15" s="214"/>
      <c r="I15" s="215"/>
    </row>
    <row r="16" spans="1:9" ht="12.75" customHeight="1">
      <c r="A16" s="211" t="s">
        <v>240</v>
      </c>
      <c r="B16" s="212"/>
      <c r="C16" s="214"/>
      <c r="D16" s="214"/>
      <c r="E16" s="214"/>
      <c r="F16" s="212" t="s">
        <v>342</v>
      </c>
      <c r="G16" s="214">
        <v>0</v>
      </c>
      <c r="H16" s="214"/>
      <c r="I16" s="215"/>
    </row>
    <row r="17" spans="1:9" ht="12.75" customHeight="1" thickBot="1">
      <c r="A17" s="211" t="s">
        <v>254</v>
      </c>
      <c r="B17" s="224"/>
      <c r="C17" s="220"/>
      <c r="D17" s="220"/>
      <c r="E17" s="220"/>
      <c r="F17" s="212" t="s">
        <v>343</v>
      </c>
      <c r="G17" s="220"/>
      <c r="H17" s="220">
        <v>183336</v>
      </c>
      <c r="I17" s="225">
        <v>32144</v>
      </c>
    </row>
    <row r="18" spans="1:9" ht="15.75" customHeight="1" thickBot="1">
      <c r="A18" s="226" t="s">
        <v>344</v>
      </c>
      <c r="B18" s="227" t="s">
        <v>345</v>
      </c>
      <c r="C18" s="228">
        <f>SUM(C6:C17)</f>
        <v>479308</v>
      </c>
      <c r="D18" s="228">
        <f>SUM(D6:D17)</f>
        <v>436177</v>
      </c>
      <c r="E18" s="228">
        <f>SUM(E6:E17)</f>
        <v>341380</v>
      </c>
      <c r="F18" s="229" t="s">
        <v>346</v>
      </c>
      <c r="G18" s="228">
        <f>SUM(G6:G17)</f>
        <v>360034</v>
      </c>
      <c r="H18" s="228">
        <f>SUM(H6:H17)</f>
        <v>575254</v>
      </c>
      <c r="I18" s="230">
        <f>SUM(I6:I17)</f>
        <v>405887</v>
      </c>
    </row>
    <row r="19" spans="1:9" ht="12.75" customHeight="1">
      <c r="A19" s="231" t="s">
        <v>347</v>
      </c>
      <c r="B19" s="232" t="s">
        <v>348</v>
      </c>
      <c r="C19" s="207">
        <v>60044</v>
      </c>
      <c r="D19" s="207">
        <v>229541</v>
      </c>
      <c r="E19" s="233"/>
      <c r="F19" s="234" t="s">
        <v>305</v>
      </c>
      <c r="G19" s="235"/>
      <c r="H19" s="235"/>
      <c r="I19" s="236"/>
    </row>
    <row r="20" spans="1:9" ht="12.75" customHeight="1">
      <c r="A20" s="237" t="s">
        <v>349</v>
      </c>
      <c r="B20" s="238" t="s">
        <v>350</v>
      </c>
      <c r="C20" s="239"/>
      <c r="D20" s="239"/>
      <c r="E20" s="240"/>
      <c r="F20" s="234" t="s">
        <v>306</v>
      </c>
      <c r="G20" s="241"/>
      <c r="H20" s="241"/>
      <c r="I20" s="242"/>
    </row>
    <row r="21" spans="1:9" ht="12.75" customHeight="1">
      <c r="A21" s="243" t="s">
        <v>351</v>
      </c>
      <c r="B21" s="234" t="s">
        <v>243</v>
      </c>
      <c r="C21" s="241"/>
      <c r="D21" s="241"/>
      <c r="E21" s="241">
        <v>0</v>
      </c>
      <c r="F21" s="234" t="s">
        <v>307</v>
      </c>
      <c r="G21" s="241"/>
      <c r="H21" s="241"/>
      <c r="I21" s="242"/>
    </row>
    <row r="22" spans="1:9" ht="12.75" customHeight="1">
      <c r="A22" s="243" t="s">
        <v>352</v>
      </c>
      <c r="B22" s="234" t="s">
        <v>245</v>
      </c>
      <c r="C22" s="241"/>
      <c r="D22" s="241"/>
      <c r="E22" s="241">
        <v>65132</v>
      </c>
      <c r="F22" s="234" t="s">
        <v>353</v>
      </c>
      <c r="G22" s="241"/>
      <c r="H22" s="241"/>
      <c r="I22" s="242"/>
    </row>
    <row r="23" spans="1:9" ht="12.75" customHeight="1">
      <c r="A23" s="243" t="s">
        <v>354</v>
      </c>
      <c r="B23" s="234" t="s">
        <v>247</v>
      </c>
      <c r="C23" s="241"/>
      <c r="D23" s="241"/>
      <c r="E23" s="241"/>
      <c r="F23" s="244" t="s">
        <v>355</v>
      </c>
      <c r="G23" s="241"/>
      <c r="H23" s="241"/>
      <c r="I23" s="242"/>
    </row>
    <row r="24" spans="1:9" ht="12.75" customHeight="1">
      <c r="A24" s="243" t="s">
        <v>356</v>
      </c>
      <c r="B24" s="234" t="s">
        <v>357</v>
      </c>
      <c r="C24" s="241"/>
      <c r="D24" s="241"/>
      <c r="E24" s="241"/>
      <c r="F24" s="234" t="s">
        <v>358</v>
      </c>
      <c r="G24" s="241"/>
      <c r="H24" s="241"/>
      <c r="I24" s="242"/>
    </row>
    <row r="25" spans="1:9" ht="12.75" customHeight="1">
      <c r="A25" s="245" t="s">
        <v>359</v>
      </c>
      <c r="B25" s="244" t="s">
        <v>360</v>
      </c>
      <c r="C25" s="235"/>
      <c r="D25" s="235"/>
      <c r="E25" s="235"/>
      <c r="F25" s="206" t="s">
        <v>361</v>
      </c>
      <c r="G25" s="235"/>
      <c r="H25" s="235"/>
      <c r="I25" s="236"/>
    </row>
    <row r="26" spans="1:9" ht="12.75" customHeight="1">
      <c r="A26" s="243" t="s">
        <v>362</v>
      </c>
      <c r="B26" s="234" t="s">
        <v>363</v>
      </c>
      <c r="C26" s="241"/>
      <c r="D26" s="241"/>
      <c r="E26" s="241"/>
      <c r="F26" s="212" t="s">
        <v>364</v>
      </c>
      <c r="G26" s="241"/>
      <c r="H26" s="241"/>
      <c r="I26" s="242"/>
    </row>
    <row r="27" spans="1:9" ht="12.75" customHeight="1">
      <c r="A27" s="205" t="s">
        <v>365</v>
      </c>
      <c r="B27" s="206" t="s">
        <v>366</v>
      </c>
      <c r="C27" s="246"/>
      <c r="D27" s="246"/>
      <c r="E27" s="246"/>
      <c r="F27" s="206" t="s">
        <v>312</v>
      </c>
      <c r="G27" s="246"/>
      <c r="H27" s="246"/>
      <c r="I27" s="247"/>
    </row>
    <row r="28" spans="1:9" ht="12.75" customHeight="1">
      <c r="A28" s="248" t="s">
        <v>367</v>
      </c>
      <c r="B28" s="224" t="s">
        <v>368</v>
      </c>
      <c r="C28" s="249"/>
      <c r="D28" s="249"/>
      <c r="E28" s="249"/>
      <c r="F28" s="224"/>
      <c r="G28" s="249"/>
      <c r="H28" s="249"/>
      <c r="I28" s="250"/>
    </row>
    <row r="29" spans="1:9" ht="12.75" customHeight="1" thickBot="1">
      <c r="A29" s="251" t="s">
        <v>369</v>
      </c>
      <c r="B29" s="252" t="s">
        <v>370</v>
      </c>
      <c r="C29" s="253">
        <v>8595</v>
      </c>
      <c r="D29" s="253"/>
      <c r="E29" s="254"/>
      <c r="F29" s="252"/>
      <c r="G29" s="253"/>
      <c r="H29" s="253"/>
      <c r="I29" s="255"/>
    </row>
    <row r="30" spans="1:9" ht="15.75" customHeight="1" thickBot="1">
      <c r="A30" s="226" t="s">
        <v>371</v>
      </c>
      <c r="B30" s="227" t="s">
        <v>372</v>
      </c>
      <c r="C30" s="228">
        <f>SUM(C21:C29)</f>
        <v>8595</v>
      </c>
      <c r="D30" s="228">
        <f>SUM(D21:D29)</f>
        <v>0</v>
      </c>
      <c r="E30" s="228">
        <f>SUM(E21:E29)</f>
        <v>65132</v>
      </c>
      <c r="F30" s="227" t="s">
        <v>373</v>
      </c>
      <c r="G30" s="228">
        <f>SUM(G19:G29)</f>
        <v>0</v>
      </c>
      <c r="H30" s="228">
        <f>SUM(H19:H29)</f>
        <v>0</v>
      </c>
      <c r="I30" s="230">
        <f>SUM(I19:I29)</f>
        <v>0</v>
      </c>
    </row>
    <row r="31" spans="1:9" ht="18" customHeight="1" thickBot="1">
      <c r="A31" s="226" t="s">
        <v>374</v>
      </c>
      <c r="B31" s="256" t="s">
        <v>375</v>
      </c>
      <c r="C31" s="228">
        <f>+C18+C19+C20+C30</f>
        <v>547947</v>
      </c>
      <c r="D31" s="228">
        <f>+D18+D19+D20+D30</f>
        <v>665718</v>
      </c>
      <c r="E31" s="228">
        <f>+E18+E19+E20+E30</f>
        <v>406512</v>
      </c>
      <c r="F31" s="256" t="s">
        <v>376</v>
      </c>
      <c r="G31" s="228">
        <f>+G18+G30</f>
        <v>360034</v>
      </c>
      <c r="H31" s="228">
        <f>+H18+H30</f>
        <v>575254</v>
      </c>
      <c r="I31" s="230">
        <f>+I18+I30</f>
        <v>405887</v>
      </c>
    </row>
    <row r="32" spans="1:10" ht="18" customHeight="1" thickBot="1">
      <c r="A32" s="226" t="s">
        <v>377</v>
      </c>
      <c r="B32" s="257" t="s">
        <v>378</v>
      </c>
      <c r="C32" s="258" t="str">
        <f>IF(((G18-C18)&gt;0),G18-C18,"----")</f>
        <v>----</v>
      </c>
      <c r="D32" s="258">
        <f>IF(((H18-D18)&gt;0),H18-D18,"----")</f>
        <v>139077</v>
      </c>
      <c r="E32" s="258">
        <f>IF(((I18-E18)&gt;0),I18-E18,"----")</f>
        <v>64507</v>
      </c>
      <c r="F32" s="259" t="s">
        <v>379</v>
      </c>
      <c r="G32" s="258">
        <f>IF(((C18-G18)&gt;0),C18-G18,"----")</f>
        <v>119274</v>
      </c>
      <c r="H32" s="258" t="str">
        <f>IF(((D18-H18)&gt;0),D18-H18,"----")</f>
        <v>----</v>
      </c>
      <c r="I32" s="260" t="str">
        <f>IF(((E18-I18)&gt;0),E18-I18,"----")</f>
        <v>----</v>
      </c>
      <c r="J32" s="261"/>
    </row>
    <row r="35" ht="15.75">
      <c r="B35" s="262"/>
    </row>
  </sheetData>
  <sheetProtection/>
  <mergeCells count="1">
    <mergeCell ref="A3:A4"/>
  </mergeCells>
  <printOptions horizontalCentered="1"/>
  <pageMargins left="0.7874015748031497" right="0.7874015748031497" top="0.89" bottom="0.77" header="0.68" footer="0.57"/>
  <pageSetup horizontalDpi="600" verticalDpi="600" orientation="landscape" paperSize="9" scale="95" r:id="rId1"/>
  <headerFooter alignWithMargins="0">
    <oddHeader>&amp;R&amp;"Times New Roman CE,Félkövér dőlt"&amp;11 3.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32"/>
  <sheetViews>
    <sheetView zoomScalePageLayoutView="0" workbookViewId="0" topLeftCell="A4">
      <selection activeCell="I7" sqref="I7"/>
    </sheetView>
  </sheetViews>
  <sheetFormatPr defaultColWidth="9.00390625" defaultRowHeight="12.75"/>
  <cols>
    <col min="1" max="1" width="6.875" style="1" customWidth="1"/>
    <col min="2" max="2" width="35.50390625" style="190" customWidth="1"/>
    <col min="3" max="5" width="10.875" style="1" customWidth="1"/>
    <col min="6" max="6" width="35.625" style="1" customWidth="1"/>
    <col min="7" max="8" width="10.875" style="1" customWidth="1"/>
    <col min="9" max="9" width="10.625" style="1" customWidth="1"/>
    <col min="10" max="10" width="9.375" style="1" hidden="1" customWidth="1"/>
    <col min="11" max="16384" width="9.375" style="1" customWidth="1"/>
  </cols>
  <sheetData>
    <row r="1" spans="2:9" ht="39.75" customHeight="1">
      <c r="B1" s="188" t="s">
        <v>380</v>
      </c>
      <c r="C1" s="189"/>
      <c r="D1" s="189"/>
      <c r="E1" s="189"/>
      <c r="F1" s="189"/>
      <c r="G1" s="189"/>
      <c r="H1" s="189"/>
      <c r="I1" s="189"/>
    </row>
    <row r="2" ht="14.25" thickBot="1">
      <c r="I2" s="191" t="s">
        <v>0</v>
      </c>
    </row>
    <row r="3" spans="1:9" ht="24" customHeight="1" thickBot="1">
      <c r="A3" s="616" t="s">
        <v>145</v>
      </c>
      <c r="B3" s="192" t="s">
        <v>323</v>
      </c>
      <c r="C3" s="193"/>
      <c r="D3" s="193"/>
      <c r="E3" s="193"/>
      <c r="F3" s="192" t="s">
        <v>324</v>
      </c>
      <c r="G3" s="193"/>
      <c r="H3" s="193"/>
      <c r="I3" s="194"/>
    </row>
    <row r="4" spans="1:10" s="199" customFormat="1" ht="35.25" customHeight="1" thickBot="1">
      <c r="A4" s="617"/>
      <c r="B4" s="195" t="s">
        <v>325</v>
      </c>
      <c r="C4" s="196" t="s">
        <v>147</v>
      </c>
      <c r="D4" s="196" t="s">
        <v>381</v>
      </c>
      <c r="E4" s="196" t="s">
        <v>327</v>
      </c>
      <c r="F4" s="195" t="s">
        <v>325</v>
      </c>
      <c r="G4" s="196" t="s">
        <v>147</v>
      </c>
      <c r="H4" s="196" t="s">
        <v>381</v>
      </c>
      <c r="I4" s="197" t="s">
        <v>327</v>
      </c>
      <c r="J4" s="198"/>
    </row>
    <row r="5" spans="1:9" s="199" customFormat="1" ht="12" customHeight="1" thickBot="1">
      <c r="A5" s="200">
        <v>1</v>
      </c>
      <c r="B5" s="201">
        <v>2</v>
      </c>
      <c r="C5" s="202">
        <v>3</v>
      </c>
      <c r="D5" s="202">
        <v>4</v>
      </c>
      <c r="E5" s="202">
        <v>5</v>
      </c>
      <c r="F5" s="201">
        <v>6</v>
      </c>
      <c r="G5" s="202">
        <v>7</v>
      </c>
      <c r="H5" s="202">
        <v>8</v>
      </c>
      <c r="I5" s="203">
        <v>9</v>
      </c>
    </row>
    <row r="6" spans="1:9" ht="12.75" customHeight="1">
      <c r="A6" s="205" t="s">
        <v>150</v>
      </c>
      <c r="B6" s="206" t="s">
        <v>382</v>
      </c>
      <c r="C6" s="102">
        <v>10019</v>
      </c>
      <c r="D6" s="102">
        <v>22</v>
      </c>
      <c r="E6" s="103">
        <v>22</v>
      </c>
      <c r="F6" s="206" t="s">
        <v>383</v>
      </c>
      <c r="G6" s="209">
        <v>25732</v>
      </c>
      <c r="H6" s="209">
        <v>12161</v>
      </c>
      <c r="I6" s="210">
        <v>17750</v>
      </c>
    </row>
    <row r="7" spans="1:9" ht="12.75" customHeight="1">
      <c r="A7" s="211" t="s">
        <v>152</v>
      </c>
      <c r="B7" s="212" t="s">
        <v>384</v>
      </c>
      <c r="C7" s="214"/>
      <c r="D7" s="214"/>
      <c r="E7" s="214"/>
      <c r="F7" s="212" t="s">
        <v>385</v>
      </c>
      <c r="G7" s="214">
        <v>9664</v>
      </c>
      <c r="H7" s="214">
        <v>79955</v>
      </c>
      <c r="I7" s="215">
        <v>30793</v>
      </c>
    </row>
    <row r="8" spans="1:9" ht="12.75" customHeight="1">
      <c r="A8" s="211" t="s">
        <v>154</v>
      </c>
      <c r="B8" s="212" t="s">
        <v>199</v>
      </c>
      <c r="C8" s="105">
        <v>940</v>
      </c>
      <c r="D8" s="105">
        <v>940</v>
      </c>
      <c r="E8" s="106">
        <v>0</v>
      </c>
      <c r="F8" s="212" t="s">
        <v>292</v>
      </c>
      <c r="G8" s="214"/>
      <c r="H8" s="214">
        <v>5928</v>
      </c>
      <c r="I8" s="215">
        <v>0</v>
      </c>
    </row>
    <row r="9" spans="1:9" ht="12.75" customHeight="1">
      <c r="A9" s="211" t="s">
        <v>170</v>
      </c>
      <c r="B9" s="212" t="s">
        <v>386</v>
      </c>
      <c r="C9" s="214"/>
      <c r="D9" s="214"/>
      <c r="E9" s="214"/>
      <c r="F9" s="212" t="s">
        <v>296</v>
      </c>
      <c r="G9" s="214"/>
      <c r="H9" s="214"/>
      <c r="I9" s="215"/>
    </row>
    <row r="10" spans="1:9" ht="12.75" customHeight="1">
      <c r="A10" s="211" t="s">
        <v>192</v>
      </c>
      <c r="B10" s="212" t="s">
        <v>181</v>
      </c>
      <c r="C10" s="214"/>
      <c r="D10" s="214"/>
      <c r="E10" s="214"/>
      <c r="F10" s="212" t="s">
        <v>387</v>
      </c>
      <c r="G10" s="214"/>
      <c r="H10" s="214"/>
      <c r="I10" s="215"/>
    </row>
    <row r="11" spans="1:9" ht="12.75" customHeight="1">
      <c r="A11" s="211" t="s">
        <v>200</v>
      </c>
      <c r="B11" s="212" t="s">
        <v>189</v>
      </c>
      <c r="C11" s="214"/>
      <c r="D11" s="214"/>
      <c r="E11" s="221"/>
      <c r="F11" s="212" t="s">
        <v>343</v>
      </c>
      <c r="G11" s="214"/>
      <c r="H11" s="214"/>
      <c r="I11" s="215"/>
    </row>
    <row r="12" spans="1:9" ht="12.75" customHeight="1">
      <c r="A12" s="211" t="s">
        <v>228</v>
      </c>
      <c r="B12" s="212" t="s">
        <v>388</v>
      </c>
      <c r="C12" s="214"/>
      <c r="D12" s="214"/>
      <c r="E12" s="214"/>
      <c r="F12" s="212" t="s">
        <v>389</v>
      </c>
      <c r="G12" s="214"/>
      <c r="H12" s="214">
        <v>45000</v>
      </c>
      <c r="I12" s="215">
        <v>0</v>
      </c>
    </row>
    <row r="13" spans="1:9" ht="12.75" customHeight="1">
      <c r="A13" s="211" t="s">
        <v>234</v>
      </c>
      <c r="B13" s="212" t="s">
        <v>390</v>
      </c>
      <c r="C13" s="214">
        <v>2065</v>
      </c>
      <c r="D13" s="214">
        <v>618</v>
      </c>
      <c r="E13" s="214">
        <v>661</v>
      </c>
      <c r="F13" s="234" t="s">
        <v>298</v>
      </c>
      <c r="G13" s="214"/>
      <c r="H13" s="214"/>
      <c r="I13" s="215"/>
    </row>
    <row r="14" spans="1:9" ht="12.75" customHeight="1">
      <c r="A14" s="211" t="s">
        <v>236</v>
      </c>
      <c r="B14" s="212" t="s">
        <v>391</v>
      </c>
      <c r="C14" s="214">
        <v>258</v>
      </c>
      <c r="D14" s="214">
        <v>15000</v>
      </c>
      <c r="E14" s="221"/>
      <c r="F14" s="212" t="s">
        <v>392</v>
      </c>
      <c r="G14" s="214"/>
      <c r="H14" s="214"/>
      <c r="I14" s="215"/>
    </row>
    <row r="15" spans="1:9" ht="12.75" customHeight="1" thickBot="1">
      <c r="A15" s="211" t="s">
        <v>238</v>
      </c>
      <c r="B15" s="212" t="s">
        <v>393</v>
      </c>
      <c r="C15" s="214"/>
      <c r="D15" s="214">
        <v>36000</v>
      </c>
      <c r="E15" s="215">
        <v>36433</v>
      </c>
      <c r="F15" s="212" t="s">
        <v>394</v>
      </c>
      <c r="G15" s="214"/>
      <c r="H15" s="214"/>
      <c r="I15" s="215"/>
    </row>
    <row r="16" spans="1:9" ht="15.75" customHeight="1" thickBot="1">
      <c r="A16" s="226" t="s">
        <v>240</v>
      </c>
      <c r="B16" s="227" t="s">
        <v>345</v>
      </c>
      <c r="C16" s="228">
        <f>SUM(C6:C15)</f>
        <v>13282</v>
      </c>
      <c r="D16" s="228">
        <f>SUM(D6:D15)</f>
        <v>52580</v>
      </c>
      <c r="E16" s="228">
        <f>SUM(E6:E15)</f>
        <v>37116</v>
      </c>
      <c r="F16" s="227" t="s">
        <v>346</v>
      </c>
      <c r="G16" s="228">
        <f>SUM(G6:G15)</f>
        <v>35396</v>
      </c>
      <c r="H16" s="228">
        <f>SUM(H6:H15)</f>
        <v>143044</v>
      </c>
      <c r="I16" s="230">
        <f>SUM(I6:I15)</f>
        <v>48543</v>
      </c>
    </row>
    <row r="17" spans="1:9" ht="12.75" customHeight="1">
      <c r="A17" s="263" t="s">
        <v>254</v>
      </c>
      <c r="B17" s="232" t="s">
        <v>395</v>
      </c>
      <c r="C17" s="246"/>
      <c r="D17" s="246"/>
      <c r="E17" s="239"/>
      <c r="F17" s="234" t="s">
        <v>305</v>
      </c>
      <c r="G17" s="246"/>
      <c r="H17" s="246"/>
      <c r="I17" s="247"/>
    </row>
    <row r="18" spans="1:9" ht="12.75" customHeight="1">
      <c r="A18" s="211" t="s">
        <v>344</v>
      </c>
      <c r="B18" s="234" t="s">
        <v>243</v>
      </c>
      <c r="C18" s="241"/>
      <c r="D18" s="241"/>
      <c r="E18" s="241">
        <v>10802</v>
      </c>
      <c r="F18" s="234" t="s">
        <v>306</v>
      </c>
      <c r="G18" s="241"/>
      <c r="H18" s="241"/>
      <c r="I18" s="242"/>
    </row>
    <row r="19" spans="1:9" ht="12.75" customHeight="1">
      <c r="A19" s="211" t="s">
        <v>347</v>
      </c>
      <c r="B19" s="234" t="s">
        <v>245</v>
      </c>
      <c r="C19" s="241"/>
      <c r="D19" s="241"/>
      <c r="E19" s="241"/>
      <c r="F19" s="234" t="s">
        <v>307</v>
      </c>
      <c r="G19" s="241" t="s">
        <v>396</v>
      </c>
      <c r="H19" s="241"/>
      <c r="I19" s="242"/>
    </row>
    <row r="20" spans="1:9" ht="12.75" customHeight="1">
      <c r="A20" s="211" t="s">
        <v>349</v>
      </c>
      <c r="B20" s="234" t="s">
        <v>247</v>
      </c>
      <c r="C20" s="241"/>
      <c r="D20" s="241"/>
      <c r="E20" s="241"/>
      <c r="F20" s="234" t="s">
        <v>353</v>
      </c>
      <c r="G20" s="241"/>
      <c r="H20" s="241"/>
      <c r="I20" s="242"/>
    </row>
    <row r="21" spans="1:9" ht="12.75" customHeight="1">
      <c r="A21" s="211" t="s">
        <v>351</v>
      </c>
      <c r="B21" s="234" t="s">
        <v>357</v>
      </c>
      <c r="C21" s="241"/>
      <c r="D21" s="241"/>
      <c r="E21" s="241"/>
      <c r="F21" s="244" t="s">
        <v>355</v>
      </c>
      <c r="G21" s="241"/>
      <c r="H21" s="241"/>
      <c r="I21" s="242"/>
    </row>
    <row r="22" spans="1:9" ht="12.75" customHeight="1">
      <c r="A22" s="211" t="s">
        <v>352</v>
      </c>
      <c r="B22" s="244" t="s">
        <v>360</v>
      </c>
      <c r="C22" s="241"/>
      <c r="D22" s="241"/>
      <c r="E22" s="241"/>
      <c r="F22" s="234" t="s">
        <v>358</v>
      </c>
      <c r="G22" s="241"/>
      <c r="H22" s="241"/>
      <c r="I22" s="242"/>
    </row>
    <row r="23" spans="1:9" ht="12.75" customHeight="1">
      <c r="A23" s="211" t="s">
        <v>354</v>
      </c>
      <c r="B23" s="234" t="s">
        <v>363</v>
      </c>
      <c r="C23" s="241"/>
      <c r="D23" s="241"/>
      <c r="E23" s="241"/>
      <c r="F23" s="206" t="s">
        <v>361</v>
      </c>
      <c r="G23" s="241"/>
      <c r="H23" s="241"/>
      <c r="I23" s="242"/>
    </row>
    <row r="24" spans="1:9" ht="12.75" customHeight="1">
      <c r="A24" s="211" t="s">
        <v>356</v>
      </c>
      <c r="B24" s="206" t="s">
        <v>366</v>
      </c>
      <c r="C24" s="241"/>
      <c r="D24" s="241"/>
      <c r="E24" s="241"/>
      <c r="F24" s="212" t="s">
        <v>364</v>
      </c>
      <c r="G24" s="241"/>
      <c r="H24" s="241"/>
      <c r="I24" s="242"/>
    </row>
    <row r="25" spans="1:9" ht="12.75" customHeight="1">
      <c r="A25" s="211" t="s">
        <v>359</v>
      </c>
      <c r="B25" s="224" t="s">
        <v>368</v>
      </c>
      <c r="C25" s="241"/>
      <c r="D25" s="241"/>
      <c r="E25" s="241"/>
      <c r="F25" s="206" t="s">
        <v>312</v>
      </c>
      <c r="G25" s="241">
        <v>10649</v>
      </c>
      <c r="H25" s="241"/>
      <c r="I25" s="242"/>
    </row>
    <row r="26" spans="1:9" ht="12.75" customHeight="1" thickBot="1">
      <c r="A26" s="248" t="s">
        <v>362</v>
      </c>
      <c r="B26" s="252" t="s">
        <v>253</v>
      </c>
      <c r="C26" s="249"/>
      <c r="D26" s="249"/>
      <c r="E26" s="249"/>
      <c r="F26" s="224"/>
      <c r="G26" s="249"/>
      <c r="H26" s="249"/>
      <c r="I26" s="250"/>
    </row>
    <row r="27" spans="1:9" ht="15.75" customHeight="1" thickBot="1">
      <c r="A27" s="226" t="s">
        <v>365</v>
      </c>
      <c r="B27" s="227" t="s">
        <v>397</v>
      </c>
      <c r="C27" s="228">
        <f>SUM(C18:C26)</f>
        <v>0</v>
      </c>
      <c r="D27" s="228">
        <f>SUM(D18:D26)</f>
        <v>0</v>
      </c>
      <c r="E27" s="228">
        <f>SUM(E18:E26)</f>
        <v>10802</v>
      </c>
      <c r="F27" s="227" t="s">
        <v>398</v>
      </c>
      <c r="G27" s="264">
        <f>SUM(G17:G26)</f>
        <v>10649</v>
      </c>
      <c r="H27" s="264">
        <f>SUM(H17:H26)</f>
        <v>0</v>
      </c>
      <c r="I27" s="265">
        <f>SUM(I17:I26)</f>
        <v>0</v>
      </c>
    </row>
    <row r="28" spans="1:9" ht="18" customHeight="1" thickBot="1">
      <c r="A28" s="226" t="s">
        <v>367</v>
      </c>
      <c r="B28" s="256" t="s">
        <v>399</v>
      </c>
      <c r="C28" s="266">
        <f>+C16+C17+C27</f>
        <v>13282</v>
      </c>
      <c r="D28" s="266">
        <f>+D16+D17+D27</f>
        <v>52580</v>
      </c>
      <c r="E28" s="266">
        <f>+E16+E17+E27</f>
        <v>47918</v>
      </c>
      <c r="F28" s="256" t="s">
        <v>400</v>
      </c>
      <c r="G28" s="266">
        <f>+G16+G27</f>
        <v>46045</v>
      </c>
      <c r="H28" s="266">
        <f>+H16+H27</f>
        <v>143044</v>
      </c>
      <c r="I28" s="267">
        <f>+I16+I27</f>
        <v>48543</v>
      </c>
    </row>
    <row r="29" spans="1:9" ht="18" customHeight="1" thickBot="1">
      <c r="A29" s="226" t="s">
        <v>369</v>
      </c>
      <c r="B29" s="257" t="s">
        <v>378</v>
      </c>
      <c r="C29" s="258">
        <f>IF(((G16-C16)&gt;0),G16-C16,"----")</f>
        <v>22114</v>
      </c>
      <c r="D29" s="258">
        <f>IF(((H16-D16)&gt;0),H16-D16,"----")</f>
        <v>90464</v>
      </c>
      <c r="E29" s="258">
        <f>IF(((I16-E16)&gt;0),I16-E16,"----")</f>
        <v>11427</v>
      </c>
      <c r="F29" s="257" t="s">
        <v>401</v>
      </c>
      <c r="G29" s="258" t="str">
        <f>IF(((C16-G16)&gt;0),C16-G16,"----")</f>
        <v>----</v>
      </c>
      <c r="H29" s="258" t="str">
        <f>IF(((D16-H16)&gt;0),D16-H16,"----")</f>
        <v>----</v>
      </c>
      <c r="I29" s="258" t="str">
        <f>IF(((E16-I16)&gt;0),E16-I16,"----")</f>
        <v>----</v>
      </c>
    </row>
    <row r="32" ht="15.75">
      <c r="B32" s="262"/>
    </row>
  </sheetData>
  <sheetProtection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3/a.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7">
      <selection activeCell="C11" sqref="C1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68" t="s">
        <v>99</v>
      </c>
      <c r="E1" s="269" t="s">
        <v>402</v>
      </c>
    </row>
    <row r="3" spans="1:5" ht="15.75">
      <c r="A3" s="58" t="s">
        <v>100</v>
      </c>
      <c r="B3" s="59"/>
      <c r="C3" s="270"/>
      <c r="D3" s="270"/>
      <c r="E3" s="270"/>
    </row>
    <row r="4" spans="1:5" ht="12.75">
      <c r="A4" s="59"/>
      <c r="B4" s="59"/>
      <c r="C4" s="270"/>
      <c r="D4" s="271"/>
      <c r="E4" s="271"/>
    </row>
    <row r="5" spans="1:5" ht="12.75">
      <c r="A5" s="60" t="s">
        <v>101</v>
      </c>
      <c r="B5" s="272">
        <f>+'[1]2.sz.mell.'!C48</f>
        <v>505615</v>
      </c>
      <c r="C5" s="60" t="s">
        <v>102</v>
      </c>
      <c r="D5" s="273">
        <f>+'[1]3.sz.mell  '!C18+'[1]3.a.sz.mell  '!C16</f>
        <v>505615</v>
      </c>
      <c r="E5" s="272">
        <f>+B5-D5</f>
        <v>0</v>
      </c>
    </row>
    <row r="6" spans="1:5" ht="12.75">
      <c r="A6" s="60" t="s">
        <v>103</v>
      </c>
      <c r="B6" s="272">
        <f>+'[1]2.sz.mell.'!C51</f>
        <v>1604</v>
      </c>
      <c r="C6" s="60" t="s">
        <v>104</v>
      </c>
      <c r="D6" s="273">
        <f>+'[1]3.sz.mell  '!C30+'[1]3.a.sz.mell  '!C27</f>
        <v>1604</v>
      </c>
      <c r="E6" s="272">
        <f aca="true" t="shared" si="0" ref="E6:E37">+B6-D6</f>
        <v>0</v>
      </c>
    </row>
    <row r="7" spans="1:5" ht="12.75">
      <c r="A7" s="60" t="s">
        <v>105</v>
      </c>
      <c r="B7" s="272">
        <f>+'[1]2.sz.mell.'!C58</f>
        <v>665277</v>
      </c>
      <c r="C7" s="60" t="s">
        <v>106</v>
      </c>
      <c r="D7" s="273">
        <f>+'[1]3.sz.mell  '!C31+'[1]3.a.sz.mell  '!C28</f>
        <v>665277</v>
      </c>
      <c r="E7" s="272">
        <f t="shared" si="0"/>
        <v>0</v>
      </c>
    </row>
    <row r="8" spans="1:5" ht="12.75">
      <c r="A8" s="60"/>
      <c r="B8" s="272"/>
      <c r="C8" s="60"/>
      <c r="D8" s="273"/>
      <c r="E8" s="272"/>
    </row>
    <row r="9" spans="1:5" ht="15.75">
      <c r="A9" s="61" t="s">
        <v>107</v>
      </c>
      <c r="B9" s="274"/>
      <c r="C9" s="60"/>
      <c r="D9" s="273"/>
      <c r="E9" s="272"/>
    </row>
    <row r="10" spans="1:5" ht="12.75">
      <c r="A10" s="60"/>
      <c r="B10" s="272"/>
      <c r="C10" s="60"/>
      <c r="D10" s="273"/>
      <c r="E10" s="272"/>
    </row>
    <row r="11" spans="1:5" ht="12.75">
      <c r="A11" s="60" t="s">
        <v>108</v>
      </c>
      <c r="B11" s="272">
        <f>+'[1]2.sz.mell.'!D48</f>
        <v>488757</v>
      </c>
      <c r="C11" s="60" t="s">
        <v>109</v>
      </c>
      <c r="D11" s="273">
        <f>+'[1]3.sz.mell  '!D18+'[1]3.a.sz.mell  '!D16</f>
        <v>488757</v>
      </c>
      <c r="E11" s="272">
        <f t="shared" si="0"/>
        <v>0</v>
      </c>
    </row>
    <row r="12" spans="1:5" ht="12.75">
      <c r="A12" s="60" t="s">
        <v>110</v>
      </c>
      <c r="B12" s="272">
        <f>+'[1]2.sz.mell.'!D51</f>
        <v>0</v>
      </c>
      <c r="C12" s="60" t="s">
        <v>111</v>
      </c>
      <c r="D12" s="273">
        <f>+'[1]3.sz.mell  '!D30+'[1]3.a.sz.mell  '!D27</f>
        <v>0</v>
      </c>
      <c r="E12" s="272">
        <f t="shared" si="0"/>
        <v>0</v>
      </c>
    </row>
    <row r="13" spans="1:5" ht="12.75">
      <c r="A13" s="60" t="s">
        <v>112</v>
      </c>
      <c r="B13" s="272">
        <f>+'[1]2.sz.mell.'!D58</f>
        <v>718298</v>
      </c>
      <c r="C13" s="60" t="s">
        <v>113</v>
      </c>
      <c r="D13" s="273">
        <f>+'[1]3.sz.mell  '!D31+'[1]3.a.sz.mell  '!D28</f>
        <v>718298</v>
      </c>
      <c r="E13" s="272">
        <f t="shared" si="0"/>
        <v>0</v>
      </c>
    </row>
    <row r="14" spans="1:5" ht="12.75">
      <c r="A14" s="60"/>
      <c r="B14" s="272"/>
      <c r="C14" s="60"/>
      <c r="D14" s="273"/>
      <c r="E14" s="272"/>
    </row>
    <row r="15" spans="1:5" ht="15.75">
      <c r="A15" s="61" t="s">
        <v>114</v>
      </c>
      <c r="B15" s="274"/>
      <c r="C15" s="60"/>
      <c r="D15" s="273"/>
      <c r="E15" s="272"/>
    </row>
    <row r="16" spans="1:5" ht="12.75">
      <c r="A16" s="60"/>
      <c r="B16" s="272"/>
      <c r="C16" s="60"/>
      <c r="D16" s="273"/>
      <c r="E16" s="272"/>
    </row>
    <row r="17" spans="1:5" ht="12.75">
      <c r="A17" s="60" t="s">
        <v>115</v>
      </c>
      <c r="B17" s="272">
        <f>+'[1]2.sz.mell.'!E48</f>
        <v>403811</v>
      </c>
      <c r="C17" s="60" t="s">
        <v>116</v>
      </c>
      <c r="D17" s="273">
        <f>+'[1]3.sz.mell  '!E18+'[1]3.a.sz.mell  '!E16</f>
        <v>403811</v>
      </c>
      <c r="E17" s="272">
        <f t="shared" si="0"/>
        <v>0</v>
      </c>
    </row>
    <row r="18" spans="1:5" ht="12.75">
      <c r="A18" s="60" t="s">
        <v>117</v>
      </c>
      <c r="B18" s="272">
        <f>+'[1]2.sz.mell.'!E51</f>
        <v>113659</v>
      </c>
      <c r="C18" s="60" t="s">
        <v>118</v>
      </c>
      <c r="D18" s="273">
        <f>+'[1]3.sz.mell  '!E30+'[1]3.a.sz.mell  '!E27</f>
        <v>113659</v>
      </c>
      <c r="E18" s="272">
        <f t="shared" si="0"/>
        <v>0</v>
      </c>
    </row>
    <row r="19" spans="1:5" ht="12.75">
      <c r="A19" s="60" t="s">
        <v>119</v>
      </c>
      <c r="B19" s="272">
        <f>+'[1]2.sz.mell.'!E58</f>
        <v>517470</v>
      </c>
      <c r="C19" s="60" t="s">
        <v>120</v>
      </c>
      <c r="D19" s="273">
        <f>+'[1]3.sz.mell  '!E31+'[1]3.a.sz.mell  '!E28</f>
        <v>517470</v>
      </c>
      <c r="E19" s="272">
        <f t="shared" si="0"/>
        <v>0</v>
      </c>
    </row>
    <row r="20" spans="1:5" ht="12.75">
      <c r="A20" s="60"/>
      <c r="B20" s="272"/>
      <c r="C20" s="60"/>
      <c r="D20" s="273"/>
      <c r="E20" s="272"/>
    </row>
    <row r="21" spans="1:5" ht="15.75">
      <c r="A21" s="61" t="s">
        <v>121</v>
      </c>
      <c r="B21" s="274"/>
      <c r="C21" s="60"/>
      <c r="D21" s="273"/>
      <c r="E21" s="272"/>
    </row>
    <row r="22" spans="1:5" ht="12.75">
      <c r="A22" s="62"/>
      <c r="B22" s="274"/>
      <c r="C22" s="60"/>
      <c r="D22" s="273"/>
      <c r="E22" s="272"/>
    </row>
    <row r="23" spans="1:5" ht="12.75">
      <c r="A23" s="60" t="s">
        <v>122</v>
      </c>
      <c r="B23" s="272">
        <f>+'[1]2.sz.mell.'!C90</f>
        <v>549356</v>
      </c>
      <c r="C23" s="60" t="s">
        <v>123</v>
      </c>
      <c r="D23" s="273">
        <f>+'[1]3.sz.mell  '!G18+'[1]3.a.sz.mell  '!G16</f>
        <v>549356</v>
      </c>
      <c r="E23" s="272">
        <f t="shared" si="0"/>
        <v>0</v>
      </c>
    </row>
    <row r="24" spans="1:5" ht="12.75">
      <c r="A24" s="60" t="s">
        <v>124</v>
      </c>
      <c r="B24" s="272">
        <f>+'[1]2.sz.mell.'!C91</f>
        <v>1174</v>
      </c>
      <c r="C24" s="60" t="s">
        <v>125</v>
      </c>
      <c r="D24" s="273">
        <f>+'[1]3.sz.mell  '!G30+'[1]3.a.sz.mell  '!G27</f>
        <v>1174</v>
      </c>
      <c r="E24" s="272">
        <f t="shared" si="0"/>
        <v>0</v>
      </c>
    </row>
    <row r="25" spans="1:5" ht="12.75">
      <c r="A25" s="60" t="s">
        <v>126</v>
      </c>
      <c r="B25" s="272">
        <f>+'[1]2.sz.mell.'!C98</f>
        <v>550530</v>
      </c>
      <c r="C25" s="60" t="s">
        <v>127</v>
      </c>
      <c r="D25" s="273">
        <f>+'[1]3.sz.mell  '!G31+'[1]3.a.sz.mell  '!G28</f>
        <v>550530</v>
      </c>
      <c r="E25" s="272">
        <f t="shared" si="0"/>
        <v>0</v>
      </c>
    </row>
    <row r="26" spans="1:5" ht="12.75">
      <c r="A26" s="60"/>
      <c r="B26" s="272"/>
      <c r="C26" s="60"/>
      <c r="D26" s="273"/>
      <c r="E26" s="272"/>
    </row>
    <row r="27" spans="1:5" ht="15.75">
      <c r="A27" s="61" t="s">
        <v>128</v>
      </c>
      <c r="B27" s="274"/>
      <c r="C27" s="60"/>
      <c r="D27" s="273"/>
      <c r="E27" s="272"/>
    </row>
    <row r="28" spans="1:5" ht="12.75">
      <c r="A28" s="60"/>
      <c r="B28" s="272"/>
      <c r="C28" s="60"/>
      <c r="D28" s="273"/>
      <c r="E28" s="272"/>
    </row>
    <row r="29" spans="1:5" ht="12.75">
      <c r="A29" s="60" t="s">
        <v>129</v>
      </c>
      <c r="B29" s="272">
        <f>+'[1]2.sz.mell.'!D90</f>
        <v>718298</v>
      </c>
      <c r="C29" s="60" t="s">
        <v>130</v>
      </c>
      <c r="D29" s="273">
        <f>+'[1]3.sz.mell  '!H18+'[1]3.a.sz.mell  '!H16</f>
        <v>718298</v>
      </c>
      <c r="E29" s="272">
        <f t="shared" si="0"/>
        <v>0</v>
      </c>
    </row>
    <row r="30" spans="1:5" ht="12.75">
      <c r="A30" s="60" t="s">
        <v>131</v>
      </c>
      <c r="B30" s="272">
        <f>+'[1]2.sz.mell.'!D91</f>
        <v>0</v>
      </c>
      <c r="C30" s="60" t="s">
        <v>132</v>
      </c>
      <c r="D30" s="273">
        <f>+'[1]3.sz.mell  '!H30+'[1]3.a.sz.mell  '!H27</f>
        <v>0</v>
      </c>
      <c r="E30" s="272">
        <f t="shared" si="0"/>
        <v>0</v>
      </c>
    </row>
    <row r="31" spans="1:5" ht="12.75">
      <c r="A31" s="60" t="s">
        <v>133</v>
      </c>
      <c r="B31" s="272">
        <f>+'[1]2.sz.mell.'!D98</f>
        <v>718298</v>
      </c>
      <c r="C31" s="60" t="s">
        <v>134</v>
      </c>
      <c r="D31" s="273">
        <f>+'[1]3.sz.mell  '!H31+'[1]3.a.sz.mell  '!H28</f>
        <v>718298</v>
      </c>
      <c r="E31" s="272">
        <f t="shared" si="0"/>
        <v>0</v>
      </c>
    </row>
    <row r="32" spans="1:5" ht="12.75">
      <c r="A32" s="60"/>
      <c r="B32" s="272"/>
      <c r="C32" s="60"/>
      <c r="D32" s="273"/>
      <c r="E32" s="272"/>
    </row>
    <row r="33" spans="1:5" ht="15.75">
      <c r="A33" s="61" t="s">
        <v>135</v>
      </c>
      <c r="B33" s="274"/>
      <c r="C33" s="60"/>
      <c r="D33" s="273"/>
      <c r="E33" s="272"/>
    </row>
    <row r="34" spans="1:5" ht="12.75">
      <c r="A34" s="60"/>
      <c r="B34" s="272"/>
      <c r="C34" s="60"/>
      <c r="D34" s="273"/>
      <c r="E34" s="272"/>
    </row>
    <row r="35" spans="1:5" ht="12.75">
      <c r="A35" s="60" t="s">
        <v>136</v>
      </c>
      <c r="B35" s="272">
        <f>+'[1]2.sz.mell.'!E90</f>
        <v>517470</v>
      </c>
      <c r="C35" s="60" t="s">
        <v>137</v>
      </c>
      <c r="D35" s="273">
        <f>+'[1]3.sz.mell  '!I18+'[1]3.a.sz.mell  '!I16</f>
        <v>517470</v>
      </c>
      <c r="E35" s="272">
        <f t="shared" si="0"/>
        <v>0</v>
      </c>
    </row>
    <row r="36" spans="1:5" ht="12.75">
      <c r="A36" s="60" t="s">
        <v>138</v>
      </c>
      <c r="B36" s="272">
        <f>+'[1]2.sz.mell.'!E91</f>
        <v>0</v>
      </c>
      <c r="C36" s="60" t="s">
        <v>139</v>
      </c>
      <c r="D36" s="273">
        <f>+'[1]3.sz.mell  '!I30+'[1]3.a.sz.mell  '!I27</f>
        <v>0</v>
      </c>
      <c r="E36" s="272">
        <f t="shared" si="0"/>
        <v>0</v>
      </c>
    </row>
    <row r="37" spans="1:5" ht="12.75">
      <c r="A37" s="60" t="s">
        <v>140</v>
      </c>
      <c r="B37" s="272">
        <f>+'[1]2.sz.mell.'!E98</f>
        <v>517470</v>
      </c>
      <c r="C37" s="60" t="s">
        <v>141</v>
      </c>
      <c r="D37" s="273">
        <f>+'[1]3.sz.mell  '!I31+'[1]3.a.sz.mell  '!I28</f>
        <v>517470</v>
      </c>
      <c r="E37" s="272">
        <f t="shared" si="0"/>
        <v>0</v>
      </c>
    </row>
    <row r="38" spans="1:5" ht="12.75">
      <c r="A38" s="270"/>
      <c r="B38" s="270"/>
      <c r="C38" s="60"/>
      <c r="D38" s="273"/>
      <c r="E38" s="271"/>
    </row>
    <row r="39" spans="1:5" ht="12.75">
      <c r="A39" s="270"/>
      <c r="B39" s="270"/>
      <c r="C39" s="270"/>
      <c r="D39" s="270"/>
      <c r="E39" s="270"/>
    </row>
    <row r="40" spans="1:5" ht="12.75">
      <c r="A40" s="270"/>
      <c r="B40" s="270"/>
      <c r="C40" s="270"/>
      <c r="D40" s="270"/>
      <c r="E40" s="270"/>
    </row>
    <row r="41" spans="1:5" ht="12.75">
      <c r="A41" s="270"/>
      <c r="B41" s="270"/>
      <c r="C41" s="270"/>
      <c r="D41" s="270"/>
      <c r="E41" s="270"/>
    </row>
  </sheetData>
  <sheetProtection sheet="1" objects="1" scenarios="1"/>
  <conditionalFormatting sqref="E5:E37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E95"/>
  <sheetViews>
    <sheetView zoomScale="120" zoomScaleNormal="120" zoomScalePageLayoutView="0" workbookViewId="0" topLeftCell="A52">
      <selection activeCell="D61" sqref="D61"/>
    </sheetView>
  </sheetViews>
  <sheetFormatPr defaultColWidth="9.00390625" defaultRowHeight="12.75"/>
  <cols>
    <col min="1" max="1" width="11.625" style="4" customWidth="1"/>
    <col min="2" max="2" width="12.875" style="3" customWidth="1"/>
    <col min="3" max="3" width="47.375" style="3" customWidth="1"/>
    <col min="4" max="4" width="18.625" style="380" customWidth="1"/>
    <col min="5" max="5" width="20.00390625" style="365" customWidth="1"/>
    <col min="6" max="16384" width="9.375" style="3" customWidth="1"/>
  </cols>
  <sheetData>
    <row r="1" spans="1:5" s="277" customFormat="1" ht="21" customHeight="1" thickBot="1">
      <c r="A1" s="276"/>
      <c r="D1" s="278" t="s">
        <v>404</v>
      </c>
      <c r="E1" s="508"/>
    </row>
    <row r="2" spans="1:5" s="283" customFormat="1" ht="15.75">
      <c r="A2" s="279" t="s">
        <v>405</v>
      </c>
      <c r="B2" s="280"/>
      <c r="C2" s="281" t="s">
        <v>406</v>
      </c>
      <c r="D2" s="282" t="s">
        <v>407</v>
      </c>
      <c r="E2" s="509"/>
    </row>
    <row r="3" spans="1:5" s="283" customFormat="1" ht="16.5" thickBot="1">
      <c r="A3" s="284" t="s">
        <v>408</v>
      </c>
      <c r="B3" s="285"/>
      <c r="C3" s="286"/>
      <c r="D3" s="287"/>
      <c r="E3" s="509"/>
    </row>
    <row r="4" spans="1:5" s="290" customFormat="1" ht="15.75" customHeight="1" thickBot="1">
      <c r="A4" s="288"/>
      <c r="B4" s="288"/>
      <c r="C4" s="288"/>
      <c r="D4" s="289" t="s">
        <v>144</v>
      </c>
      <c r="E4" s="509"/>
    </row>
    <row r="5" spans="1:4" ht="36">
      <c r="A5" s="291" t="s">
        <v>409</v>
      </c>
      <c r="B5" s="292" t="s">
        <v>410</v>
      </c>
      <c r="C5" s="618" t="s">
        <v>411</v>
      </c>
      <c r="D5" s="620" t="s">
        <v>412</v>
      </c>
    </row>
    <row r="6" spans="1:4" ht="13.5" thickBot="1">
      <c r="A6" s="293" t="s">
        <v>413</v>
      </c>
      <c r="B6" s="294"/>
      <c r="C6" s="619"/>
      <c r="D6" s="621"/>
    </row>
    <row r="7" spans="1:5" s="2" customFormat="1" ht="12.75" customHeight="1" thickBot="1">
      <c r="A7" s="295">
        <v>1</v>
      </c>
      <c r="B7" s="296">
        <v>2</v>
      </c>
      <c r="C7" s="296">
        <v>3</v>
      </c>
      <c r="D7" s="297">
        <v>4</v>
      </c>
      <c r="E7" s="507"/>
    </row>
    <row r="8" spans="1:5" s="2" customFormat="1" ht="15.75" customHeight="1" thickBot="1">
      <c r="A8" s="298"/>
      <c r="B8" s="299"/>
      <c r="C8" s="299" t="s">
        <v>323</v>
      </c>
      <c r="D8" s="300"/>
      <c r="E8" s="507"/>
    </row>
    <row r="9" spans="1:5" s="305" customFormat="1" ht="12" customHeight="1" thickBot="1">
      <c r="A9" s="301">
        <v>1</v>
      </c>
      <c r="B9" s="302"/>
      <c r="C9" s="303" t="s">
        <v>414</v>
      </c>
      <c r="D9" s="304">
        <f>SUM(D10:D13)</f>
        <v>25830</v>
      </c>
      <c r="E9" s="510"/>
    </row>
    <row r="10" spans="1:5" s="310" customFormat="1" ht="12" customHeight="1">
      <c r="A10" s="306"/>
      <c r="B10" s="307">
        <v>1</v>
      </c>
      <c r="C10" s="308" t="s">
        <v>415</v>
      </c>
      <c r="D10" s="309">
        <v>500</v>
      </c>
      <c r="E10" s="365"/>
    </row>
    <row r="11" spans="1:5" s="310" customFormat="1" ht="12" customHeight="1">
      <c r="A11" s="306"/>
      <c r="B11" s="307">
        <v>2</v>
      </c>
      <c r="C11" s="308" t="s">
        <v>416</v>
      </c>
      <c r="D11" s="309">
        <v>19362</v>
      </c>
      <c r="E11" s="365"/>
    </row>
    <row r="12" spans="1:5" s="310" customFormat="1" ht="12" customHeight="1">
      <c r="A12" s="306"/>
      <c r="B12" s="307">
        <v>3</v>
      </c>
      <c r="C12" s="308" t="s">
        <v>417</v>
      </c>
      <c r="D12" s="309">
        <v>2318</v>
      </c>
      <c r="E12" s="365"/>
    </row>
    <row r="13" spans="1:5" s="310" customFormat="1" ht="12" customHeight="1" thickBot="1">
      <c r="A13" s="306"/>
      <c r="B13" s="307">
        <v>4</v>
      </c>
      <c r="C13" s="308" t="s">
        <v>418</v>
      </c>
      <c r="D13" s="309">
        <v>3650</v>
      </c>
      <c r="E13" s="365"/>
    </row>
    <row r="14" spans="1:5" s="305" customFormat="1" ht="12" customHeight="1" thickBot="1">
      <c r="A14" s="301">
        <v>2</v>
      </c>
      <c r="B14" s="302"/>
      <c r="C14" s="303" t="s">
        <v>419</v>
      </c>
      <c r="D14" s="311">
        <f>SUM(D15:D18)</f>
        <v>167419</v>
      </c>
      <c r="E14" s="510"/>
    </row>
    <row r="15" spans="1:5" s="305" customFormat="1" ht="12" customHeight="1">
      <c r="A15" s="312"/>
      <c r="B15" s="313">
        <v>1</v>
      </c>
      <c r="C15" s="314" t="s">
        <v>157</v>
      </c>
      <c r="D15" s="315">
        <v>0</v>
      </c>
      <c r="E15" s="510"/>
    </row>
    <row r="16" spans="1:5" s="305" customFormat="1" ht="12" customHeight="1">
      <c r="A16" s="316"/>
      <c r="B16" s="317">
        <v>2</v>
      </c>
      <c r="C16" s="318" t="s">
        <v>420</v>
      </c>
      <c r="D16" s="319">
        <v>93110</v>
      </c>
      <c r="E16" s="510"/>
    </row>
    <row r="17" spans="1:5" s="310" customFormat="1" ht="12" customHeight="1">
      <c r="A17" s="306"/>
      <c r="B17" s="307">
        <v>3</v>
      </c>
      <c r="C17" s="308" t="s">
        <v>421</v>
      </c>
      <c r="D17" s="309">
        <v>74309</v>
      </c>
      <c r="E17" s="506" t="s">
        <v>564</v>
      </c>
    </row>
    <row r="18" spans="1:5" s="310" customFormat="1" ht="12" customHeight="1" thickBot="1">
      <c r="A18" s="306"/>
      <c r="B18" s="307">
        <v>4</v>
      </c>
      <c r="C18" s="308" t="s">
        <v>163</v>
      </c>
      <c r="D18" s="309">
        <v>0</v>
      </c>
      <c r="E18" s="365"/>
    </row>
    <row r="19" spans="1:5" s="305" customFormat="1" ht="12" customHeight="1" thickBot="1">
      <c r="A19" s="301">
        <v>3</v>
      </c>
      <c r="B19" s="302"/>
      <c r="C19" s="303" t="s">
        <v>422</v>
      </c>
      <c r="D19" s="311">
        <f>SUM(D20:D28)</f>
        <v>112804</v>
      </c>
      <c r="E19" s="510"/>
    </row>
    <row r="20" spans="1:5" s="310" customFormat="1" ht="12" customHeight="1">
      <c r="A20" s="306"/>
      <c r="B20" s="307">
        <v>1</v>
      </c>
      <c r="C20" s="308" t="s">
        <v>423</v>
      </c>
      <c r="D20" s="309">
        <v>109222</v>
      </c>
      <c r="E20" s="365"/>
    </row>
    <row r="21" spans="1:5" s="310" customFormat="1" ht="12" customHeight="1">
      <c r="A21" s="306"/>
      <c r="B21" s="307">
        <v>2</v>
      </c>
      <c r="C21" s="308" t="s">
        <v>175</v>
      </c>
      <c r="D21" s="309">
        <v>1860</v>
      </c>
      <c r="E21" s="365"/>
    </row>
    <row r="22" spans="1:5" s="310" customFormat="1" ht="12" customHeight="1">
      <c r="A22" s="306"/>
      <c r="B22" s="307">
        <v>3</v>
      </c>
      <c r="C22" s="308" t="s">
        <v>424</v>
      </c>
      <c r="D22" s="309">
        <v>1713</v>
      </c>
      <c r="E22" s="365"/>
    </row>
    <row r="23" spans="1:5" s="310" customFormat="1" ht="12" customHeight="1">
      <c r="A23" s="306"/>
      <c r="B23" s="307">
        <v>4</v>
      </c>
      <c r="C23" s="308" t="s">
        <v>425</v>
      </c>
      <c r="D23" s="309">
        <v>0</v>
      </c>
      <c r="E23" s="365"/>
    </row>
    <row r="24" spans="1:5" s="310" customFormat="1" ht="12" customHeight="1">
      <c r="A24" s="306"/>
      <c r="B24" s="307">
        <v>5</v>
      </c>
      <c r="C24" s="308" t="s">
        <v>426</v>
      </c>
      <c r="D24" s="309">
        <v>9</v>
      </c>
      <c r="E24" s="365"/>
    </row>
    <row r="25" spans="1:5" s="310" customFormat="1" ht="12" customHeight="1">
      <c r="A25" s="306"/>
      <c r="B25" s="307">
        <v>6</v>
      </c>
      <c r="C25" s="308" t="s">
        <v>427</v>
      </c>
      <c r="D25" s="309">
        <v>0</v>
      </c>
      <c r="E25" s="365"/>
    </row>
    <row r="26" spans="1:5" s="310" customFormat="1" ht="12" customHeight="1">
      <c r="A26" s="306"/>
      <c r="B26" s="307">
        <v>7</v>
      </c>
      <c r="C26" s="308" t="s">
        <v>428</v>
      </c>
      <c r="D26" s="309">
        <v>0</v>
      </c>
      <c r="E26" s="365"/>
    </row>
    <row r="27" spans="1:5" s="310" customFormat="1" ht="12" customHeight="1">
      <c r="A27" s="306"/>
      <c r="B27" s="307">
        <v>8</v>
      </c>
      <c r="C27" s="308" t="s">
        <v>189</v>
      </c>
      <c r="D27" s="309">
        <v>0</v>
      </c>
      <c r="E27" s="365"/>
    </row>
    <row r="28" spans="1:5" s="310" customFormat="1" ht="12" customHeight="1" thickBot="1">
      <c r="A28" s="321"/>
      <c r="B28" s="322">
        <v>9</v>
      </c>
      <c r="C28" s="323" t="s">
        <v>191</v>
      </c>
      <c r="D28" s="324">
        <v>0</v>
      </c>
      <c r="E28" s="365"/>
    </row>
    <row r="29" spans="1:5" s="305" customFormat="1" ht="12" customHeight="1" thickBot="1">
      <c r="A29" s="301">
        <v>4</v>
      </c>
      <c r="B29" s="302"/>
      <c r="C29" s="303" t="s">
        <v>429</v>
      </c>
      <c r="D29" s="311">
        <f>SUM(D30:D32)</f>
        <v>22</v>
      </c>
      <c r="E29" s="510"/>
    </row>
    <row r="30" spans="1:5" s="310" customFormat="1" ht="12" customHeight="1">
      <c r="A30" s="306"/>
      <c r="B30" s="307">
        <v>1</v>
      </c>
      <c r="C30" s="308" t="s">
        <v>430</v>
      </c>
      <c r="D30" s="309">
        <v>22</v>
      </c>
      <c r="E30" s="365"/>
    </row>
    <row r="31" spans="1:5" s="310" customFormat="1" ht="12" customHeight="1">
      <c r="A31" s="306"/>
      <c r="B31" s="307">
        <v>2</v>
      </c>
      <c r="C31" s="308" t="s">
        <v>431</v>
      </c>
      <c r="D31" s="309">
        <v>0</v>
      </c>
      <c r="E31" s="365"/>
    </row>
    <row r="32" spans="1:5" s="310" customFormat="1" ht="12" customHeight="1" thickBot="1">
      <c r="A32" s="306"/>
      <c r="B32" s="307">
        <v>3</v>
      </c>
      <c r="C32" s="308" t="s">
        <v>432</v>
      </c>
      <c r="D32" s="309">
        <v>0</v>
      </c>
      <c r="E32" s="365"/>
    </row>
    <row r="33" spans="1:5" s="310" customFormat="1" ht="12" customHeight="1" thickBot="1">
      <c r="A33" s="301">
        <v>5</v>
      </c>
      <c r="B33" s="302"/>
      <c r="C33" s="303" t="s">
        <v>433</v>
      </c>
      <c r="D33" s="311">
        <f>SUM(D34:D38)</f>
        <v>41910</v>
      </c>
      <c r="E33" s="365"/>
    </row>
    <row r="34" spans="1:5" s="310" customFormat="1" ht="12" customHeight="1">
      <c r="A34" s="325"/>
      <c r="B34" s="326">
        <v>1</v>
      </c>
      <c r="C34" s="327" t="s">
        <v>434</v>
      </c>
      <c r="D34" s="328">
        <v>5477</v>
      </c>
      <c r="E34" s="365" t="s">
        <v>563</v>
      </c>
    </row>
    <row r="35" spans="1:5" s="310" customFormat="1" ht="12" customHeight="1">
      <c r="A35" s="306"/>
      <c r="B35" s="307">
        <v>2</v>
      </c>
      <c r="C35" s="327" t="s">
        <v>435</v>
      </c>
      <c r="D35" s="309">
        <v>0</v>
      </c>
      <c r="E35" s="365"/>
    </row>
    <row r="36" spans="1:5" s="310" customFormat="1" ht="12" customHeight="1">
      <c r="A36" s="306"/>
      <c r="B36" s="307">
        <v>3</v>
      </c>
      <c r="C36" s="308" t="s">
        <v>436</v>
      </c>
      <c r="D36" s="309">
        <v>36433</v>
      </c>
      <c r="E36" s="365"/>
    </row>
    <row r="37" spans="1:5" s="310" customFormat="1" ht="12" customHeight="1">
      <c r="A37" s="306"/>
      <c r="B37" s="307">
        <v>4</v>
      </c>
      <c r="C37" s="329" t="s">
        <v>437</v>
      </c>
      <c r="D37" s="309">
        <v>0</v>
      </c>
      <c r="E37" s="365"/>
    </row>
    <row r="38" spans="1:5" s="310" customFormat="1" ht="12" customHeight="1" thickBot="1">
      <c r="A38" s="321"/>
      <c r="B38" s="322">
        <v>5</v>
      </c>
      <c r="C38" s="323" t="s">
        <v>438</v>
      </c>
      <c r="D38" s="330">
        <v>0</v>
      </c>
      <c r="E38" s="365"/>
    </row>
    <row r="39" spans="1:5" s="310" customFormat="1" ht="12" customHeight="1" thickBot="1">
      <c r="A39" s="331">
        <v>6</v>
      </c>
      <c r="B39" s="332"/>
      <c r="C39" s="333" t="s">
        <v>439</v>
      </c>
      <c r="D39" s="334">
        <f>SUM(D40:D41)</f>
        <v>661</v>
      </c>
      <c r="E39" s="366"/>
    </row>
    <row r="40" spans="1:5" s="310" customFormat="1" ht="12" customHeight="1">
      <c r="A40" s="336"/>
      <c r="B40" s="317">
        <v>1</v>
      </c>
      <c r="C40" s="337" t="s">
        <v>440</v>
      </c>
      <c r="D40" s="338">
        <v>0</v>
      </c>
      <c r="E40" s="365"/>
    </row>
    <row r="41" spans="1:5" s="310" customFormat="1" ht="12" customHeight="1" thickBot="1">
      <c r="A41" s="321"/>
      <c r="B41" s="322">
        <v>2</v>
      </c>
      <c r="C41" s="339" t="s">
        <v>441</v>
      </c>
      <c r="D41" s="330">
        <v>661</v>
      </c>
      <c r="E41" s="365"/>
    </row>
    <row r="42" spans="1:5" s="305" customFormat="1" ht="12" customHeight="1" thickBot="1">
      <c r="A42" s="301">
        <v>7</v>
      </c>
      <c r="B42" s="302"/>
      <c r="C42" s="333" t="s">
        <v>442</v>
      </c>
      <c r="D42" s="340">
        <f>+D39+D33+D29+D19+D14+D9</f>
        <v>348646</v>
      </c>
      <c r="E42" s="510"/>
    </row>
    <row r="43" spans="1:5" s="310" customFormat="1" ht="12" customHeight="1" thickBot="1">
      <c r="A43" s="331">
        <v>8</v>
      </c>
      <c r="B43" s="332"/>
      <c r="C43" s="341" t="s">
        <v>443</v>
      </c>
      <c r="D43" s="330">
        <v>0</v>
      </c>
      <c r="E43" s="365"/>
    </row>
    <row r="44" spans="1:5" s="310" customFormat="1" ht="12" customHeight="1" thickBot="1">
      <c r="A44" s="342">
        <v>9</v>
      </c>
      <c r="B44" s="343"/>
      <c r="C44" s="341" t="s">
        <v>444</v>
      </c>
      <c r="D44" s="344">
        <v>0</v>
      </c>
      <c r="E44" s="365"/>
    </row>
    <row r="45" spans="1:5" s="310" customFormat="1" ht="12" customHeight="1" thickBot="1">
      <c r="A45" s="516">
        <v>10</v>
      </c>
      <c r="B45" s="511"/>
      <c r="C45" s="333" t="s">
        <v>445</v>
      </c>
      <c r="D45" s="304">
        <f>SUM(D46:D51)</f>
        <v>75934</v>
      </c>
      <c r="E45" s="365"/>
    </row>
    <row r="46" spans="1:5" s="310" customFormat="1" ht="12" customHeight="1">
      <c r="A46" s="517"/>
      <c r="B46" s="512">
        <v>1</v>
      </c>
      <c r="C46" s="308" t="s">
        <v>446</v>
      </c>
      <c r="D46" s="349">
        <v>75934</v>
      </c>
      <c r="E46" s="365"/>
    </row>
    <row r="47" spans="1:5" s="310" customFormat="1" ht="12" customHeight="1">
      <c r="A47" s="518"/>
      <c r="B47" s="513">
        <v>2</v>
      </c>
      <c r="C47" s="308" t="s">
        <v>245</v>
      </c>
      <c r="D47" s="352">
        <v>0</v>
      </c>
      <c r="E47" s="365"/>
    </row>
    <row r="48" spans="1:5" s="310" customFormat="1" ht="12" customHeight="1">
      <c r="A48" s="518"/>
      <c r="B48" s="513">
        <v>3</v>
      </c>
      <c r="C48" s="308" t="s">
        <v>247</v>
      </c>
      <c r="D48" s="352">
        <v>0</v>
      </c>
      <c r="E48" s="365"/>
    </row>
    <row r="49" spans="1:5" s="310" customFormat="1" ht="12" customHeight="1">
      <c r="A49" s="518"/>
      <c r="B49" s="513">
        <v>4</v>
      </c>
      <c r="C49" s="308" t="s">
        <v>249</v>
      </c>
      <c r="D49" s="352">
        <v>0</v>
      </c>
      <c r="E49" s="365"/>
    </row>
    <row r="50" spans="1:5" s="310" customFormat="1" ht="12" customHeight="1">
      <c r="A50" s="518"/>
      <c r="B50" s="513">
        <v>5</v>
      </c>
      <c r="C50" s="308" t="s">
        <v>447</v>
      </c>
      <c r="D50" s="352">
        <v>0</v>
      </c>
      <c r="E50" s="365"/>
    </row>
    <row r="51" spans="1:5" s="310" customFormat="1" ht="12" customHeight="1" thickBot="1">
      <c r="A51" s="519"/>
      <c r="B51" s="514">
        <v>6</v>
      </c>
      <c r="C51" s="355" t="s">
        <v>253</v>
      </c>
      <c r="D51" s="356">
        <v>0</v>
      </c>
      <c r="E51" s="365"/>
    </row>
    <row r="52" spans="1:5" s="310" customFormat="1" ht="15" customHeight="1" thickBot="1">
      <c r="A52" s="520"/>
      <c r="B52" s="515"/>
      <c r="C52" s="359" t="s">
        <v>448</v>
      </c>
      <c r="D52" s="360">
        <f>+D45+D44+D43+D42</f>
        <v>424580</v>
      </c>
      <c r="E52" s="366"/>
    </row>
    <row r="53" spans="1:5" s="310" customFormat="1" ht="15" customHeight="1">
      <c r="A53" s="361"/>
      <c r="B53" s="361"/>
      <c r="C53" s="362"/>
      <c r="D53" s="363"/>
      <c r="E53" s="365"/>
    </row>
    <row r="54" spans="1:4" ht="12.75">
      <c r="A54" s="364"/>
      <c r="B54" s="365"/>
      <c r="C54" s="365"/>
      <c r="D54" s="366"/>
    </row>
    <row r="55" spans="1:5" ht="13.5" thickBot="1">
      <c r="A55" s="364"/>
      <c r="B55" s="365"/>
      <c r="C55" s="365"/>
      <c r="D55" s="366"/>
      <c r="E55" s="523"/>
    </row>
    <row r="56" spans="1:5" s="2" customFormat="1" ht="16.5" customHeight="1" thickBot="1">
      <c r="A56" s="367"/>
      <c r="B56" s="368"/>
      <c r="C56" s="369" t="s">
        <v>324</v>
      </c>
      <c r="D56" s="370"/>
      <c r="E56" s="507"/>
    </row>
    <row r="57" spans="1:5" s="371" customFormat="1" ht="12" customHeight="1" thickBot="1">
      <c r="A57" s="301">
        <v>11</v>
      </c>
      <c r="B57" s="302"/>
      <c r="C57" s="303" t="s">
        <v>449</v>
      </c>
      <c r="D57" s="311">
        <f>SUM(D58:D71)</f>
        <v>165194</v>
      </c>
      <c r="E57" s="510"/>
    </row>
    <row r="58" spans="1:4" ht="12" customHeight="1">
      <c r="A58" s="524"/>
      <c r="B58" s="525">
        <v>1</v>
      </c>
      <c r="C58" s="130" t="s">
        <v>263</v>
      </c>
      <c r="D58" s="315">
        <v>69336</v>
      </c>
    </row>
    <row r="59" spans="1:4" ht="12" customHeight="1">
      <c r="A59" s="306"/>
      <c r="B59" s="372"/>
      <c r="C59" s="373" t="s">
        <v>450</v>
      </c>
      <c r="D59" s="374">
        <v>0</v>
      </c>
    </row>
    <row r="60" spans="1:4" ht="12" customHeight="1">
      <c r="A60" s="306"/>
      <c r="B60" s="372">
        <v>2</v>
      </c>
      <c r="C60" s="88" t="s">
        <v>265</v>
      </c>
      <c r="D60" s="309">
        <v>17382</v>
      </c>
    </row>
    <row r="61" spans="1:4" ht="12" customHeight="1">
      <c r="A61" s="306"/>
      <c r="B61" s="372">
        <v>3</v>
      </c>
      <c r="C61" s="88" t="s">
        <v>451</v>
      </c>
      <c r="D61" s="309">
        <v>47836</v>
      </c>
    </row>
    <row r="62" spans="1:4" ht="12" customHeight="1">
      <c r="A62" s="306"/>
      <c r="B62" s="372">
        <v>4</v>
      </c>
      <c r="C62" s="162" t="s">
        <v>269</v>
      </c>
      <c r="D62" s="309">
        <v>1423</v>
      </c>
    </row>
    <row r="63" spans="1:4" ht="12" customHeight="1">
      <c r="A63" s="306"/>
      <c r="B63" s="372"/>
      <c r="C63" s="375" t="s">
        <v>452</v>
      </c>
      <c r="D63" s="374">
        <v>0</v>
      </c>
    </row>
    <row r="64" spans="1:4" ht="12" customHeight="1">
      <c r="A64" s="306"/>
      <c r="B64" s="372">
        <v>5</v>
      </c>
      <c r="C64" s="163" t="s">
        <v>336</v>
      </c>
      <c r="D64" s="309">
        <v>0</v>
      </c>
    </row>
    <row r="65" spans="1:5" ht="12" customHeight="1">
      <c r="A65" s="306"/>
      <c r="B65" s="372">
        <v>6</v>
      </c>
      <c r="C65" s="88" t="s">
        <v>273</v>
      </c>
      <c r="D65" s="309">
        <v>5417</v>
      </c>
      <c r="E65" s="365" t="s">
        <v>565</v>
      </c>
    </row>
    <row r="66" spans="1:4" ht="12" customHeight="1">
      <c r="A66" s="306"/>
      <c r="B66" s="372">
        <v>7</v>
      </c>
      <c r="C66" s="164" t="s">
        <v>453</v>
      </c>
      <c r="D66" s="309">
        <v>14045</v>
      </c>
    </row>
    <row r="67" spans="1:4" ht="12" customHeight="1">
      <c r="A67" s="306"/>
      <c r="B67" s="372">
        <v>8</v>
      </c>
      <c r="C67" s="164" t="s">
        <v>277</v>
      </c>
      <c r="D67" s="309">
        <v>0</v>
      </c>
    </row>
    <row r="68" spans="1:4" ht="12" customHeight="1">
      <c r="A68" s="306"/>
      <c r="B68" s="372">
        <v>9</v>
      </c>
      <c r="C68" s="88" t="s">
        <v>279</v>
      </c>
      <c r="D68" s="309">
        <v>9755</v>
      </c>
    </row>
    <row r="69" spans="1:4" ht="12" customHeight="1">
      <c r="A69" s="306"/>
      <c r="B69" s="372">
        <v>10</v>
      </c>
      <c r="C69" s="88" t="s">
        <v>281</v>
      </c>
      <c r="D69" s="526">
        <v>0</v>
      </c>
    </row>
    <row r="70" spans="1:4" ht="12" customHeight="1">
      <c r="A70" s="306"/>
      <c r="B70" s="372">
        <v>11</v>
      </c>
      <c r="C70" s="165" t="s">
        <v>283</v>
      </c>
      <c r="D70" s="309">
        <v>0</v>
      </c>
    </row>
    <row r="71" spans="1:4" ht="12" customHeight="1" thickBot="1">
      <c r="A71" s="387"/>
      <c r="B71" s="527">
        <v>12</v>
      </c>
      <c r="C71" s="176" t="s">
        <v>285</v>
      </c>
      <c r="D71" s="528">
        <v>0</v>
      </c>
    </row>
    <row r="72" spans="1:5" s="371" customFormat="1" ht="12" customHeight="1" thickBot="1">
      <c r="A72" s="301">
        <v>12</v>
      </c>
      <c r="B72" s="302"/>
      <c r="C72" s="303" t="s">
        <v>454</v>
      </c>
      <c r="D72" s="311">
        <f>SUM(D73:D78)</f>
        <v>46543</v>
      </c>
      <c r="E72" s="510"/>
    </row>
    <row r="73" spans="1:4" ht="12" customHeight="1">
      <c r="A73" s="306"/>
      <c r="B73" s="307">
        <v>1</v>
      </c>
      <c r="C73" s="101" t="s">
        <v>383</v>
      </c>
      <c r="D73" s="309">
        <v>15750</v>
      </c>
    </row>
    <row r="74" spans="1:4" ht="12" customHeight="1">
      <c r="A74" s="306"/>
      <c r="B74" s="307">
        <v>2</v>
      </c>
      <c r="C74" s="88" t="s">
        <v>290</v>
      </c>
      <c r="D74" s="309">
        <v>30793</v>
      </c>
    </row>
    <row r="75" spans="1:4" ht="12" customHeight="1">
      <c r="A75" s="306"/>
      <c r="B75" s="307">
        <v>3</v>
      </c>
      <c r="C75" s="88" t="s">
        <v>292</v>
      </c>
      <c r="D75" s="309">
        <v>0</v>
      </c>
    </row>
    <row r="76" spans="1:4" ht="12" customHeight="1">
      <c r="A76" s="306"/>
      <c r="B76" s="307">
        <v>4</v>
      </c>
      <c r="C76" s="88" t="s">
        <v>455</v>
      </c>
      <c r="D76" s="309">
        <v>0</v>
      </c>
    </row>
    <row r="77" spans="1:4" ht="12" customHeight="1">
      <c r="A77" s="306"/>
      <c r="B77" s="307">
        <v>5</v>
      </c>
      <c r="C77" s="88" t="s">
        <v>296</v>
      </c>
      <c r="D77" s="309">
        <v>0</v>
      </c>
    </row>
    <row r="78" spans="1:4" ht="12" customHeight="1" thickBot="1">
      <c r="A78" s="306"/>
      <c r="B78" s="307">
        <v>6</v>
      </c>
      <c r="C78" s="165" t="s">
        <v>300</v>
      </c>
      <c r="D78" s="309">
        <v>0</v>
      </c>
    </row>
    <row r="79" spans="1:5" s="371" customFormat="1" ht="12" customHeight="1" thickBot="1">
      <c r="A79" s="301">
        <v>13</v>
      </c>
      <c r="B79" s="302"/>
      <c r="C79" s="303" t="s">
        <v>343</v>
      </c>
      <c r="D79" s="311">
        <f>SUM(D80:D81)</f>
        <v>32144</v>
      </c>
      <c r="E79" s="510"/>
    </row>
    <row r="80" spans="1:4" ht="12" customHeight="1">
      <c r="A80" s="306"/>
      <c r="B80" s="307">
        <v>1</v>
      </c>
      <c r="C80" s="308" t="s">
        <v>3</v>
      </c>
      <c r="D80" s="309">
        <v>32144</v>
      </c>
    </row>
    <row r="81" spans="1:4" ht="12" customHeight="1" thickBot="1">
      <c r="A81" s="321"/>
      <c r="B81" s="322">
        <v>2</v>
      </c>
      <c r="C81" s="323" t="s">
        <v>4</v>
      </c>
      <c r="D81" s="324">
        <v>0</v>
      </c>
    </row>
    <row r="82" spans="1:4" ht="12" customHeight="1" thickBot="1">
      <c r="A82" s="301">
        <v>14</v>
      </c>
      <c r="B82" s="302"/>
      <c r="C82" s="303" t="s">
        <v>394</v>
      </c>
      <c r="D82" s="376">
        <v>0</v>
      </c>
    </row>
    <row r="83" spans="1:4" ht="12" customHeight="1" thickBot="1">
      <c r="A83" s="301">
        <v>15</v>
      </c>
      <c r="B83" s="302"/>
      <c r="C83" s="303" t="s">
        <v>456</v>
      </c>
      <c r="D83" s="304">
        <f>+D57+D72+D79+D82</f>
        <v>243881</v>
      </c>
    </row>
    <row r="84" spans="1:5" s="371" customFormat="1" ht="12" customHeight="1" thickBot="1">
      <c r="A84" s="301">
        <v>16</v>
      </c>
      <c r="B84" s="302"/>
      <c r="C84" s="303" t="s">
        <v>457</v>
      </c>
      <c r="D84" s="311">
        <f>SUM(D85:D90)</f>
        <v>0</v>
      </c>
      <c r="E84" s="510"/>
    </row>
    <row r="85" spans="1:5" s="371" customFormat="1" ht="12" customHeight="1">
      <c r="A85" s="306"/>
      <c r="B85" s="307">
        <v>1</v>
      </c>
      <c r="C85" s="88" t="s">
        <v>305</v>
      </c>
      <c r="D85" s="309">
        <v>0</v>
      </c>
      <c r="E85" s="510"/>
    </row>
    <row r="86" spans="1:5" s="371" customFormat="1" ht="12" customHeight="1">
      <c r="A86" s="306"/>
      <c r="B86" s="307">
        <v>2</v>
      </c>
      <c r="C86" s="88" t="s">
        <v>306</v>
      </c>
      <c r="D86" s="309">
        <v>0</v>
      </c>
      <c r="E86" s="510"/>
    </row>
    <row r="87" spans="1:5" s="371" customFormat="1" ht="12" customHeight="1">
      <c r="A87" s="306"/>
      <c r="B87" s="307">
        <v>3</v>
      </c>
      <c r="C87" s="88" t="s">
        <v>307</v>
      </c>
      <c r="D87" s="309">
        <v>0</v>
      </c>
      <c r="E87" s="510"/>
    </row>
    <row r="88" spans="1:5" s="371" customFormat="1" ht="12" customHeight="1">
      <c r="A88" s="306"/>
      <c r="B88" s="307">
        <v>4</v>
      </c>
      <c r="C88" s="88" t="s">
        <v>308</v>
      </c>
      <c r="D88" s="309">
        <v>0</v>
      </c>
      <c r="E88" s="510"/>
    </row>
    <row r="89" spans="1:4" ht="22.5" customHeight="1">
      <c r="A89" s="306"/>
      <c r="B89" s="307">
        <v>5</v>
      </c>
      <c r="C89" s="88" t="s">
        <v>310</v>
      </c>
      <c r="D89" s="309">
        <v>0</v>
      </c>
    </row>
    <row r="90" spans="1:4" ht="12" customHeight="1" thickBot="1">
      <c r="A90" s="306"/>
      <c r="B90" s="307">
        <v>6</v>
      </c>
      <c r="C90" s="88" t="s">
        <v>458</v>
      </c>
      <c r="D90" s="309">
        <v>0</v>
      </c>
    </row>
    <row r="91" spans="1:4" ht="12" customHeight="1" thickBot="1">
      <c r="A91" s="331">
        <v>17</v>
      </c>
      <c r="B91" s="332"/>
      <c r="C91" s="303" t="s">
        <v>459</v>
      </c>
      <c r="D91" s="376">
        <v>0</v>
      </c>
    </row>
    <row r="92" spans="1:5" ht="15" customHeight="1" thickBot="1">
      <c r="A92" s="377"/>
      <c r="B92" s="343"/>
      <c r="C92" s="378" t="s">
        <v>460</v>
      </c>
      <c r="D92" s="379">
        <f>+D83+D84+D91</f>
        <v>243881</v>
      </c>
      <c r="E92" s="366"/>
    </row>
    <row r="93" ht="13.5" thickBot="1"/>
    <row r="94" spans="1:4" ht="15" customHeight="1" thickBot="1">
      <c r="A94" s="381" t="s">
        <v>461</v>
      </c>
      <c r="B94" s="382"/>
      <c r="C94" s="383"/>
      <c r="D94" s="384">
        <v>25.75</v>
      </c>
    </row>
    <row r="95" spans="1:4" ht="14.25" customHeight="1">
      <c r="A95" s="622"/>
      <c r="B95" s="622"/>
      <c r="C95" s="622"/>
      <c r="D95" s="622"/>
    </row>
  </sheetData>
  <sheetProtection formatCells="0"/>
  <mergeCells count="3">
    <mergeCell ref="C5:C6"/>
    <mergeCell ref="D5:D6"/>
    <mergeCell ref="A95:D9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95"/>
  <sheetViews>
    <sheetView zoomScale="120" zoomScaleNormal="120" zoomScalePageLayoutView="0" workbookViewId="0" topLeftCell="A49">
      <selection activeCell="D59" sqref="D59"/>
    </sheetView>
  </sheetViews>
  <sheetFormatPr defaultColWidth="9.00390625" defaultRowHeight="12.75"/>
  <cols>
    <col min="1" max="1" width="11.625" style="4" customWidth="1"/>
    <col min="2" max="2" width="12.875" style="3" customWidth="1"/>
    <col min="3" max="3" width="47.375" style="3" customWidth="1"/>
    <col min="4" max="4" width="18.625" style="3" customWidth="1"/>
    <col min="5" max="5" width="20.625" style="3" customWidth="1"/>
    <col min="6" max="16384" width="9.375" style="3" customWidth="1"/>
  </cols>
  <sheetData>
    <row r="1" spans="1:4" s="277" customFormat="1" ht="21" customHeight="1" thickBot="1">
      <c r="A1" s="276"/>
      <c r="D1" s="530" t="s">
        <v>567</v>
      </c>
    </row>
    <row r="2" spans="1:4" s="283" customFormat="1" ht="15.75">
      <c r="A2" s="279" t="s">
        <v>405</v>
      </c>
      <c r="B2" s="280"/>
      <c r="C2" s="281" t="s">
        <v>11</v>
      </c>
      <c r="D2" s="531" t="s">
        <v>568</v>
      </c>
    </row>
    <row r="3" spans="1:4" s="283" customFormat="1" ht="16.5" thickBot="1">
      <c r="A3" s="284" t="s">
        <v>408</v>
      </c>
      <c r="B3" s="285"/>
      <c r="C3" s="286" t="s">
        <v>569</v>
      </c>
      <c r="D3" s="532"/>
    </row>
    <row r="4" spans="1:4" s="290" customFormat="1" ht="15.75" customHeight="1" thickBot="1">
      <c r="A4" s="288"/>
      <c r="B4" s="288"/>
      <c r="C4" s="288"/>
      <c r="D4" s="533" t="s">
        <v>144</v>
      </c>
    </row>
    <row r="5" spans="1:4" ht="36">
      <c r="A5" s="291" t="s">
        <v>409</v>
      </c>
      <c r="B5" s="292" t="s">
        <v>410</v>
      </c>
      <c r="C5" s="618" t="s">
        <v>411</v>
      </c>
      <c r="D5" s="623" t="s">
        <v>412</v>
      </c>
    </row>
    <row r="6" spans="1:4" ht="13.5" thickBot="1">
      <c r="A6" s="293" t="s">
        <v>413</v>
      </c>
      <c r="B6" s="294"/>
      <c r="C6" s="619"/>
      <c r="D6" s="624"/>
    </row>
    <row r="7" spans="1:4" s="2" customFormat="1" ht="12.75" customHeight="1" thickBot="1">
      <c r="A7" s="295">
        <v>1</v>
      </c>
      <c r="B7" s="296">
        <v>2</v>
      </c>
      <c r="C7" s="296">
        <v>3</v>
      </c>
      <c r="D7" s="534">
        <v>4</v>
      </c>
    </row>
    <row r="8" spans="1:4" s="2" customFormat="1" ht="15.75" customHeight="1" thickBot="1">
      <c r="A8" s="298"/>
      <c r="B8" s="299"/>
      <c r="C8" s="299" t="s">
        <v>323</v>
      </c>
      <c r="D8" s="535"/>
    </row>
    <row r="9" spans="1:4" s="305" customFormat="1" ht="12" customHeight="1" thickBot="1">
      <c r="A9" s="301">
        <v>1</v>
      </c>
      <c r="B9" s="302"/>
      <c r="C9" s="303" t="s">
        <v>414</v>
      </c>
      <c r="D9" s="536">
        <f>SUM(D10:D13)-1</f>
        <v>14751</v>
      </c>
    </row>
    <row r="10" spans="1:4" s="310" customFormat="1" ht="12" customHeight="1">
      <c r="A10" s="306"/>
      <c r="B10" s="307">
        <v>1</v>
      </c>
      <c r="C10" s="308" t="s">
        <v>415</v>
      </c>
      <c r="D10" s="309">
        <v>0</v>
      </c>
    </row>
    <row r="11" spans="1:4" s="310" customFormat="1" ht="12" customHeight="1">
      <c r="A11" s="306"/>
      <c r="B11" s="307">
        <v>2</v>
      </c>
      <c r="C11" s="308" t="s">
        <v>416</v>
      </c>
      <c r="D11" s="215">
        <v>12270</v>
      </c>
    </row>
    <row r="12" spans="1:4" s="310" customFormat="1" ht="12" customHeight="1">
      <c r="A12" s="306"/>
      <c r="B12" s="307">
        <v>3</v>
      </c>
      <c r="C12" s="308" t="s">
        <v>417</v>
      </c>
      <c r="D12" s="215">
        <v>2482</v>
      </c>
    </row>
    <row r="13" spans="1:4" s="310" customFormat="1" ht="12" customHeight="1" thickBot="1">
      <c r="A13" s="306"/>
      <c r="B13" s="307">
        <v>4</v>
      </c>
      <c r="C13" s="308" t="s">
        <v>418</v>
      </c>
      <c r="D13" s="215">
        <v>0</v>
      </c>
    </row>
    <row r="14" spans="1:4" s="305" customFormat="1" ht="12" customHeight="1" thickBot="1">
      <c r="A14" s="301">
        <v>2</v>
      </c>
      <c r="B14" s="302"/>
      <c r="C14" s="303" t="s">
        <v>419</v>
      </c>
      <c r="D14" s="537">
        <f>SUM(D15:D18)</f>
        <v>0</v>
      </c>
    </row>
    <row r="15" spans="1:4" s="305" customFormat="1" ht="12" customHeight="1">
      <c r="A15" s="312"/>
      <c r="B15" s="313">
        <v>1</v>
      </c>
      <c r="C15" s="314" t="s">
        <v>157</v>
      </c>
      <c r="D15" s="315">
        <v>0</v>
      </c>
    </row>
    <row r="16" spans="1:4" s="305" customFormat="1" ht="12" customHeight="1">
      <c r="A16" s="316"/>
      <c r="B16" s="317">
        <v>2</v>
      </c>
      <c r="C16" s="318" t="s">
        <v>420</v>
      </c>
      <c r="D16" s="538">
        <v>0</v>
      </c>
    </row>
    <row r="17" spans="1:5" s="310" customFormat="1" ht="12" customHeight="1">
      <c r="A17" s="306"/>
      <c r="B17" s="307">
        <v>3</v>
      </c>
      <c r="C17" s="308" t="s">
        <v>421</v>
      </c>
      <c r="D17" s="215">
        <v>0</v>
      </c>
      <c r="E17" s="320"/>
    </row>
    <row r="18" spans="1:4" s="310" customFormat="1" ht="12" customHeight="1" thickBot="1">
      <c r="A18" s="306"/>
      <c r="B18" s="307">
        <v>4</v>
      </c>
      <c r="C18" s="308" t="s">
        <v>163</v>
      </c>
      <c r="D18" s="215">
        <v>0</v>
      </c>
    </row>
    <row r="19" spans="1:4" s="305" customFormat="1" ht="12" customHeight="1" thickBot="1">
      <c r="A19" s="301">
        <v>3</v>
      </c>
      <c r="B19" s="302"/>
      <c r="C19" s="303" t="s">
        <v>422</v>
      </c>
      <c r="D19" s="537">
        <f>SUM(D20:D28)</f>
        <v>0</v>
      </c>
    </row>
    <row r="20" spans="1:4" s="310" customFormat="1" ht="12" customHeight="1">
      <c r="A20" s="306"/>
      <c r="B20" s="307">
        <v>1</v>
      </c>
      <c r="C20" s="308" t="s">
        <v>423</v>
      </c>
      <c r="D20" s="309">
        <v>0</v>
      </c>
    </row>
    <row r="21" spans="1:4" s="310" customFormat="1" ht="12" customHeight="1">
      <c r="A21" s="306"/>
      <c r="B21" s="307">
        <v>2</v>
      </c>
      <c r="C21" s="308" t="s">
        <v>175</v>
      </c>
      <c r="D21" s="309">
        <v>0</v>
      </c>
    </row>
    <row r="22" spans="1:4" s="310" customFormat="1" ht="12" customHeight="1">
      <c r="A22" s="306"/>
      <c r="B22" s="307">
        <v>3</v>
      </c>
      <c r="C22" s="308" t="s">
        <v>424</v>
      </c>
      <c r="D22" s="309">
        <v>0</v>
      </c>
    </row>
    <row r="23" spans="1:4" s="310" customFormat="1" ht="12" customHeight="1">
      <c r="A23" s="306"/>
      <c r="B23" s="307">
        <v>4</v>
      </c>
      <c r="C23" s="308" t="s">
        <v>425</v>
      </c>
      <c r="D23" s="309">
        <v>0</v>
      </c>
    </row>
    <row r="24" spans="1:4" s="310" customFormat="1" ht="12" customHeight="1">
      <c r="A24" s="306"/>
      <c r="B24" s="307">
        <v>5</v>
      </c>
      <c r="C24" s="308" t="s">
        <v>426</v>
      </c>
      <c r="D24" s="309">
        <v>0</v>
      </c>
    </row>
    <row r="25" spans="1:4" s="310" customFormat="1" ht="12" customHeight="1">
      <c r="A25" s="306"/>
      <c r="B25" s="307">
        <v>6</v>
      </c>
      <c r="C25" s="308" t="s">
        <v>427</v>
      </c>
      <c r="D25" s="309">
        <v>0</v>
      </c>
    </row>
    <row r="26" spans="1:4" s="310" customFormat="1" ht="12" customHeight="1">
      <c r="A26" s="306"/>
      <c r="B26" s="307">
        <v>7</v>
      </c>
      <c r="C26" s="308" t="s">
        <v>428</v>
      </c>
      <c r="D26" s="309">
        <v>0</v>
      </c>
    </row>
    <row r="27" spans="1:4" s="310" customFormat="1" ht="12" customHeight="1">
      <c r="A27" s="306"/>
      <c r="B27" s="307">
        <v>8</v>
      </c>
      <c r="C27" s="308" t="s">
        <v>189</v>
      </c>
      <c r="D27" s="309">
        <v>0</v>
      </c>
    </row>
    <row r="28" spans="1:4" s="310" customFormat="1" ht="12" customHeight="1" thickBot="1">
      <c r="A28" s="321"/>
      <c r="B28" s="322">
        <v>9</v>
      </c>
      <c r="C28" s="323" t="s">
        <v>191</v>
      </c>
      <c r="D28" s="324">
        <v>0</v>
      </c>
    </row>
    <row r="29" spans="1:4" s="305" customFormat="1" ht="12" customHeight="1" thickBot="1">
      <c r="A29" s="301">
        <v>4</v>
      </c>
      <c r="B29" s="302"/>
      <c r="C29" s="303" t="s">
        <v>429</v>
      </c>
      <c r="D29" s="537">
        <f>SUM(D30:D32)</f>
        <v>0</v>
      </c>
    </row>
    <row r="30" spans="1:4" s="310" customFormat="1" ht="12" customHeight="1">
      <c r="A30" s="306"/>
      <c r="B30" s="307">
        <v>1</v>
      </c>
      <c r="C30" s="308" t="s">
        <v>430</v>
      </c>
      <c r="D30" s="309">
        <v>0</v>
      </c>
    </row>
    <row r="31" spans="1:4" s="310" customFormat="1" ht="12" customHeight="1">
      <c r="A31" s="306"/>
      <c r="B31" s="307">
        <v>2</v>
      </c>
      <c r="C31" s="308" t="s">
        <v>431</v>
      </c>
      <c r="D31" s="309">
        <v>0</v>
      </c>
    </row>
    <row r="32" spans="1:4" s="310" customFormat="1" ht="12" customHeight="1" thickBot="1">
      <c r="A32" s="306"/>
      <c r="B32" s="307">
        <v>3</v>
      </c>
      <c r="C32" s="308" t="s">
        <v>432</v>
      </c>
      <c r="D32" s="309">
        <v>0</v>
      </c>
    </row>
    <row r="33" spans="1:4" s="310" customFormat="1" ht="12" customHeight="1" thickBot="1">
      <c r="A33" s="301">
        <v>5</v>
      </c>
      <c r="B33" s="302"/>
      <c r="C33" s="303" t="s">
        <v>433</v>
      </c>
      <c r="D33" s="537">
        <f>SUM(D34:D38)</f>
        <v>0</v>
      </c>
    </row>
    <row r="34" spans="1:4" s="310" customFormat="1" ht="12" customHeight="1">
      <c r="A34" s="325"/>
      <c r="B34" s="326">
        <v>1</v>
      </c>
      <c r="C34" s="327" t="s">
        <v>434</v>
      </c>
      <c r="D34" s="328">
        <v>0</v>
      </c>
    </row>
    <row r="35" spans="1:4" s="310" customFormat="1" ht="12" customHeight="1">
      <c r="A35" s="306"/>
      <c r="B35" s="307">
        <v>2</v>
      </c>
      <c r="C35" s="327" t="s">
        <v>435</v>
      </c>
      <c r="D35" s="309">
        <v>0</v>
      </c>
    </row>
    <row r="36" spans="1:4" s="310" customFormat="1" ht="12" customHeight="1">
      <c r="A36" s="306"/>
      <c r="B36" s="307">
        <v>3</v>
      </c>
      <c r="C36" s="308" t="s">
        <v>436</v>
      </c>
      <c r="D36" s="309">
        <v>0</v>
      </c>
    </row>
    <row r="37" spans="1:4" s="310" customFormat="1" ht="12" customHeight="1">
      <c r="A37" s="306"/>
      <c r="B37" s="307">
        <v>4</v>
      </c>
      <c r="C37" s="329" t="s">
        <v>437</v>
      </c>
      <c r="D37" s="309">
        <v>0</v>
      </c>
    </row>
    <row r="38" spans="1:4" s="310" customFormat="1" ht="12" customHeight="1" thickBot="1">
      <c r="A38" s="321"/>
      <c r="B38" s="322">
        <v>5</v>
      </c>
      <c r="C38" s="323" t="s">
        <v>438</v>
      </c>
      <c r="D38" s="330">
        <v>0</v>
      </c>
    </row>
    <row r="39" spans="1:4" s="310" customFormat="1" ht="12" customHeight="1" thickBot="1">
      <c r="A39" s="331">
        <v>6</v>
      </c>
      <c r="B39" s="332"/>
      <c r="C39" s="333" t="s">
        <v>439</v>
      </c>
      <c r="D39" s="539">
        <f>SUM(D40:D41)</f>
        <v>0</v>
      </c>
    </row>
    <row r="40" spans="1:4" s="310" customFormat="1" ht="12" customHeight="1">
      <c r="A40" s="336"/>
      <c r="B40" s="317">
        <v>1</v>
      </c>
      <c r="C40" s="337" t="s">
        <v>440</v>
      </c>
      <c r="D40" s="338">
        <v>0</v>
      </c>
    </row>
    <row r="41" spans="1:4" s="310" customFormat="1" ht="12" customHeight="1" thickBot="1">
      <c r="A41" s="321"/>
      <c r="B41" s="322">
        <v>2</v>
      </c>
      <c r="C41" s="339" t="s">
        <v>441</v>
      </c>
      <c r="D41" s="330">
        <v>0</v>
      </c>
    </row>
    <row r="42" spans="1:4" s="305" customFormat="1" ht="12" customHeight="1" thickBot="1">
      <c r="A42" s="301">
        <v>7</v>
      </c>
      <c r="B42" s="302"/>
      <c r="C42" s="333" t="s">
        <v>442</v>
      </c>
      <c r="D42" s="540">
        <f>+D39+D33+D29+D19+D14+D9</f>
        <v>14751</v>
      </c>
    </row>
    <row r="43" spans="1:4" s="310" customFormat="1" ht="12" customHeight="1" thickBot="1">
      <c r="A43" s="331">
        <v>8</v>
      </c>
      <c r="B43" s="332"/>
      <c r="C43" s="341" t="s">
        <v>443</v>
      </c>
      <c r="D43" s="330">
        <v>0</v>
      </c>
    </row>
    <row r="44" spans="1:4" s="310" customFormat="1" ht="12" customHeight="1" thickBot="1">
      <c r="A44" s="342">
        <v>9</v>
      </c>
      <c r="B44" s="343"/>
      <c r="C44" s="341" t="s">
        <v>444</v>
      </c>
      <c r="D44" s="344">
        <v>0</v>
      </c>
    </row>
    <row r="45" spans="1:4" s="310" customFormat="1" ht="12" customHeight="1" thickBot="1">
      <c r="A45" s="345">
        <v>10</v>
      </c>
      <c r="B45" s="346"/>
      <c r="C45" s="333" t="s">
        <v>445</v>
      </c>
      <c r="D45" s="536">
        <f>SUM(D46:D51)</f>
        <v>0</v>
      </c>
    </row>
    <row r="46" spans="1:4" s="310" customFormat="1" ht="12" customHeight="1">
      <c r="A46" s="347"/>
      <c r="B46" s="348">
        <v>1</v>
      </c>
      <c r="C46" s="308" t="s">
        <v>446</v>
      </c>
      <c r="D46" s="349">
        <v>0</v>
      </c>
    </row>
    <row r="47" spans="1:4" s="310" customFormat="1" ht="12" customHeight="1">
      <c r="A47" s="350"/>
      <c r="B47" s="351">
        <v>2</v>
      </c>
      <c r="C47" s="308" t="s">
        <v>245</v>
      </c>
      <c r="D47" s="352">
        <v>0</v>
      </c>
    </row>
    <row r="48" spans="1:4" s="310" customFormat="1" ht="12" customHeight="1">
      <c r="A48" s="350"/>
      <c r="B48" s="351">
        <v>3</v>
      </c>
      <c r="C48" s="308" t="s">
        <v>247</v>
      </c>
      <c r="D48" s="352">
        <v>0</v>
      </c>
    </row>
    <row r="49" spans="1:4" s="310" customFormat="1" ht="12" customHeight="1">
      <c r="A49" s="350"/>
      <c r="B49" s="351">
        <v>4</v>
      </c>
      <c r="C49" s="308" t="s">
        <v>249</v>
      </c>
      <c r="D49" s="352">
        <v>0</v>
      </c>
    </row>
    <row r="50" spans="1:4" s="310" customFormat="1" ht="12" customHeight="1">
      <c r="A50" s="350"/>
      <c r="B50" s="351">
        <v>5</v>
      </c>
      <c r="C50" s="308" t="s">
        <v>447</v>
      </c>
      <c r="D50" s="352">
        <v>0</v>
      </c>
    </row>
    <row r="51" spans="1:4" s="310" customFormat="1" ht="12" customHeight="1" thickBot="1">
      <c r="A51" s="353"/>
      <c r="B51" s="354">
        <v>6</v>
      </c>
      <c r="C51" s="355" t="s">
        <v>253</v>
      </c>
      <c r="D51" s="356">
        <v>0</v>
      </c>
    </row>
    <row r="52" spans="1:4" s="310" customFormat="1" ht="15" customHeight="1" thickBot="1">
      <c r="A52" s="357"/>
      <c r="B52" s="358"/>
      <c r="C52" s="359" t="s">
        <v>448</v>
      </c>
      <c r="D52" s="385">
        <f>+D45+D44+D43+D42</f>
        <v>14751</v>
      </c>
    </row>
    <row r="53" spans="1:4" s="310" customFormat="1" ht="15" customHeight="1">
      <c r="A53" s="361"/>
      <c r="B53" s="361"/>
      <c r="C53" s="362"/>
      <c r="D53" s="541"/>
    </row>
    <row r="54" spans="1:4" ht="12.75">
      <c r="A54" s="364"/>
      <c r="B54" s="365"/>
      <c r="C54" s="365"/>
      <c r="D54" s="365"/>
    </row>
    <row r="55" spans="1:4" ht="13.5" thickBot="1">
      <c r="A55" s="364"/>
      <c r="B55" s="365"/>
      <c r="C55" s="365"/>
      <c r="D55" s="365"/>
    </row>
    <row r="56" spans="1:4" s="2" customFormat="1" ht="16.5" customHeight="1" thickBot="1">
      <c r="A56" s="367"/>
      <c r="B56" s="368"/>
      <c r="C56" s="369" t="s">
        <v>324</v>
      </c>
      <c r="D56" s="542"/>
    </row>
    <row r="57" spans="1:4" s="371" customFormat="1" ht="12" customHeight="1" thickBot="1">
      <c r="A57" s="301">
        <v>11</v>
      </c>
      <c r="B57" s="302"/>
      <c r="C57" s="303" t="s">
        <v>449</v>
      </c>
      <c r="D57" s="311">
        <f>SUM(D58:D71)</f>
        <v>123667</v>
      </c>
    </row>
    <row r="58" spans="1:4" ht="12" customHeight="1">
      <c r="A58" s="306"/>
      <c r="B58" s="372">
        <v>1</v>
      </c>
      <c r="C58" s="130" t="s">
        <v>263</v>
      </c>
      <c r="D58" s="309">
        <v>71340</v>
      </c>
    </row>
    <row r="59" spans="1:4" ht="12" customHeight="1">
      <c r="A59" s="306"/>
      <c r="B59" s="372"/>
      <c r="C59" s="373" t="s">
        <v>450</v>
      </c>
      <c r="D59" s="374"/>
    </row>
    <row r="60" spans="1:4" ht="12" customHeight="1">
      <c r="A60" s="306"/>
      <c r="B60" s="372">
        <v>2</v>
      </c>
      <c r="C60" s="88" t="s">
        <v>265</v>
      </c>
      <c r="D60" s="309">
        <v>18613</v>
      </c>
    </row>
    <row r="61" spans="1:4" ht="12" customHeight="1">
      <c r="A61" s="306"/>
      <c r="B61" s="372">
        <v>3</v>
      </c>
      <c r="C61" s="88" t="s">
        <v>451</v>
      </c>
      <c r="D61" s="309">
        <v>29173</v>
      </c>
    </row>
    <row r="62" spans="1:4" ht="12" customHeight="1">
      <c r="A62" s="306"/>
      <c r="B62" s="372">
        <v>4</v>
      </c>
      <c r="C62" s="162" t="s">
        <v>269</v>
      </c>
      <c r="D62" s="309">
        <v>366</v>
      </c>
    </row>
    <row r="63" spans="1:4" ht="12" customHeight="1">
      <c r="A63" s="306"/>
      <c r="B63" s="372"/>
      <c r="C63" s="375" t="s">
        <v>452</v>
      </c>
      <c r="D63" s="374"/>
    </row>
    <row r="64" spans="1:4" ht="12" customHeight="1">
      <c r="A64" s="306"/>
      <c r="B64" s="372">
        <v>5</v>
      </c>
      <c r="C64" s="163" t="s">
        <v>336</v>
      </c>
      <c r="D64" s="309">
        <v>0</v>
      </c>
    </row>
    <row r="65" spans="1:4" ht="12" customHeight="1">
      <c r="A65" s="306"/>
      <c r="B65" s="372">
        <v>6</v>
      </c>
      <c r="C65" s="88" t="s">
        <v>273</v>
      </c>
      <c r="D65" s="309">
        <v>0</v>
      </c>
    </row>
    <row r="66" spans="1:4" ht="12" customHeight="1">
      <c r="A66" s="306"/>
      <c r="B66" s="372">
        <v>7</v>
      </c>
      <c r="C66" s="164" t="s">
        <v>453</v>
      </c>
      <c r="D66" s="309">
        <v>0</v>
      </c>
    </row>
    <row r="67" spans="1:4" ht="12" customHeight="1">
      <c r="A67" s="306"/>
      <c r="B67" s="372">
        <v>8</v>
      </c>
      <c r="C67" s="164" t="s">
        <v>277</v>
      </c>
      <c r="D67" s="309">
        <v>0</v>
      </c>
    </row>
    <row r="68" spans="1:4" ht="12" customHeight="1">
      <c r="A68" s="306"/>
      <c r="B68" s="372">
        <v>9</v>
      </c>
      <c r="C68" s="88" t="s">
        <v>279</v>
      </c>
      <c r="D68" s="309">
        <v>0</v>
      </c>
    </row>
    <row r="69" spans="1:4" ht="12" customHeight="1">
      <c r="A69" s="306"/>
      <c r="B69" s="372">
        <v>10</v>
      </c>
      <c r="C69" s="88" t="s">
        <v>281</v>
      </c>
      <c r="D69" s="309">
        <v>4175</v>
      </c>
    </row>
    <row r="70" spans="1:4" ht="12" customHeight="1">
      <c r="A70" s="306"/>
      <c r="B70" s="372">
        <v>11</v>
      </c>
      <c r="C70" s="165" t="s">
        <v>283</v>
      </c>
      <c r="D70" s="309">
        <v>0</v>
      </c>
    </row>
    <row r="71" spans="1:4" ht="12" customHeight="1" thickBot="1">
      <c r="A71" s="306"/>
      <c r="B71" s="372">
        <v>12</v>
      </c>
      <c r="C71" s="176" t="s">
        <v>285</v>
      </c>
      <c r="D71" s="309">
        <v>0</v>
      </c>
    </row>
    <row r="72" spans="1:4" s="371" customFormat="1" ht="12" customHeight="1" thickBot="1">
      <c r="A72" s="301">
        <v>12</v>
      </c>
      <c r="B72" s="302"/>
      <c r="C72" s="303" t="s">
        <v>454</v>
      </c>
      <c r="D72" s="311">
        <f>SUM(D73:D78)</f>
        <v>0</v>
      </c>
    </row>
    <row r="73" spans="1:4" ht="12" customHeight="1">
      <c r="A73" s="306"/>
      <c r="B73" s="307">
        <v>1</v>
      </c>
      <c r="C73" s="101" t="s">
        <v>383</v>
      </c>
      <c r="D73" s="309">
        <v>0</v>
      </c>
    </row>
    <row r="74" spans="1:4" ht="12" customHeight="1">
      <c r="A74" s="306"/>
      <c r="B74" s="307">
        <v>2</v>
      </c>
      <c r="C74" s="88" t="s">
        <v>290</v>
      </c>
      <c r="D74" s="309">
        <v>0</v>
      </c>
    </row>
    <row r="75" spans="1:4" ht="12" customHeight="1">
      <c r="A75" s="306"/>
      <c r="B75" s="307">
        <v>3</v>
      </c>
      <c r="C75" s="88" t="s">
        <v>292</v>
      </c>
      <c r="D75" s="309">
        <v>0</v>
      </c>
    </row>
    <row r="76" spans="1:4" ht="12" customHeight="1">
      <c r="A76" s="306"/>
      <c r="B76" s="307">
        <v>4</v>
      </c>
      <c r="C76" s="88" t="s">
        <v>455</v>
      </c>
      <c r="D76" s="309">
        <v>0</v>
      </c>
    </row>
    <row r="77" spans="1:4" ht="12" customHeight="1">
      <c r="A77" s="306"/>
      <c r="B77" s="307">
        <v>5</v>
      </c>
      <c r="C77" s="88" t="s">
        <v>296</v>
      </c>
      <c r="D77" s="309">
        <v>0</v>
      </c>
    </row>
    <row r="78" spans="1:4" ht="12" customHeight="1" thickBot="1">
      <c r="A78" s="306"/>
      <c r="B78" s="307">
        <v>6</v>
      </c>
      <c r="C78" s="165" t="s">
        <v>300</v>
      </c>
      <c r="D78" s="309">
        <v>0</v>
      </c>
    </row>
    <row r="79" spans="1:4" s="371" customFormat="1" ht="12" customHeight="1" thickBot="1">
      <c r="A79" s="301">
        <v>13</v>
      </c>
      <c r="B79" s="302"/>
      <c r="C79" s="303" t="s">
        <v>343</v>
      </c>
      <c r="D79" s="311">
        <f>SUM(D80:D81)</f>
        <v>0</v>
      </c>
    </row>
    <row r="80" spans="1:4" ht="12" customHeight="1">
      <c r="A80" s="306"/>
      <c r="B80" s="307">
        <v>1</v>
      </c>
      <c r="C80" s="308" t="s">
        <v>3</v>
      </c>
      <c r="D80" s="309">
        <v>0</v>
      </c>
    </row>
    <row r="81" spans="1:4" ht="12" customHeight="1" thickBot="1">
      <c r="A81" s="321"/>
      <c r="B81" s="322">
        <v>2</v>
      </c>
      <c r="C81" s="323" t="s">
        <v>4</v>
      </c>
      <c r="D81" s="324">
        <v>0</v>
      </c>
    </row>
    <row r="82" spans="1:4" ht="12" customHeight="1" thickBot="1">
      <c r="A82" s="301">
        <v>14</v>
      </c>
      <c r="B82" s="302"/>
      <c r="C82" s="303" t="s">
        <v>394</v>
      </c>
      <c r="D82" s="376">
        <v>0</v>
      </c>
    </row>
    <row r="83" spans="1:4" ht="12" customHeight="1" thickBot="1">
      <c r="A83" s="301">
        <v>15</v>
      </c>
      <c r="B83" s="302"/>
      <c r="C83" s="303" t="s">
        <v>456</v>
      </c>
      <c r="D83" s="304">
        <f>+D57+D72+D79+D82</f>
        <v>123667</v>
      </c>
    </row>
    <row r="84" spans="1:4" s="371" customFormat="1" ht="12" customHeight="1" thickBot="1">
      <c r="A84" s="301">
        <v>16</v>
      </c>
      <c r="B84" s="302"/>
      <c r="C84" s="303" t="s">
        <v>457</v>
      </c>
      <c r="D84" s="311"/>
    </row>
    <row r="85" spans="1:4" s="371" customFormat="1" ht="12" customHeight="1">
      <c r="A85" s="306"/>
      <c r="B85" s="307">
        <v>1</v>
      </c>
      <c r="C85" s="88" t="s">
        <v>305</v>
      </c>
      <c r="D85" s="309">
        <v>0</v>
      </c>
    </row>
    <row r="86" spans="1:4" s="371" customFormat="1" ht="12" customHeight="1">
      <c r="A86" s="306"/>
      <c r="B86" s="307">
        <v>2</v>
      </c>
      <c r="C86" s="88" t="s">
        <v>306</v>
      </c>
      <c r="D86" s="309">
        <v>0</v>
      </c>
    </row>
    <row r="87" spans="1:4" s="371" customFormat="1" ht="12" customHeight="1">
      <c r="A87" s="306"/>
      <c r="B87" s="307">
        <v>3</v>
      </c>
      <c r="C87" s="88" t="s">
        <v>307</v>
      </c>
      <c r="D87" s="309">
        <v>0</v>
      </c>
    </row>
    <row r="88" spans="1:4" s="371" customFormat="1" ht="12" customHeight="1">
      <c r="A88" s="306"/>
      <c r="B88" s="307">
        <v>4</v>
      </c>
      <c r="C88" s="88" t="s">
        <v>308</v>
      </c>
      <c r="D88" s="309">
        <v>0</v>
      </c>
    </row>
    <row r="89" spans="1:4" ht="18" customHeight="1">
      <c r="A89" s="306"/>
      <c r="B89" s="307">
        <v>5</v>
      </c>
      <c r="C89" s="88" t="s">
        <v>310</v>
      </c>
      <c r="D89" s="309">
        <v>0</v>
      </c>
    </row>
    <row r="90" spans="1:4" ht="12" customHeight="1" thickBot="1">
      <c r="A90" s="306"/>
      <c r="B90" s="307">
        <v>6</v>
      </c>
      <c r="C90" s="88" t="s">
        <v>458</v>
      </c>
      <c r="D90" s="309">
        <v>0</v>
      </c>
    </row>
    <row r="91" spans="1:4" ht="12" customHeight="1" thickBot="1">
      <c r="A91" s="331">
        <v>17</v>
      </c>
      <c r="B91" s="332"/>
      <c r="C91" s="303" t="s">
        <v>459</v>
      </c>
      <c r="D91" s="376">
        <v>0</v>
      </c>
    </row>
    <row r="92" spans="1:4" ht="15" customHeight="1" thickBot="1">
      <c r="A92" s="377"/>
      <c r="B92" s="343"/>
      <c r="C92" s="378" t="s">
        <v>460</v>
      </c>
      <c r="D92" s="386">
        <f>+D83+D84+D91</f>
        <v>123667</v>
      </c>
    </row>
    <row r="93" ht="13.5" thickBot="1"/>
    <row r="94" spans="1:4" ht="15" customHeight="1" thickBot="1">
      <c r="A94" s="381" t="s">
        <v>461</v>
      </c>
      <c r="B94" s="382"/>
      <c r="C94" s="383"/>
      <c r="D94" s="543">
        <v>33.2</v>
      </c>
    </row>
    <row r="95" spans="1:4" ht="14.25" customHeight="1">
      <c r="A95" s="622"/>
      <c r="B95" s="622"/>
      <c r="C95" s="622"/>
      <c r="D95" s="622"/>
    </row>
  </sheetData>
  <sheetProtection formatCells="0"/>
  <mergeCells count="3">
    <mergeCell ref="C5:C6"/>
    <mergeCell ref="D5:D6"/>
    <mergeCell ref="A95:D9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95"/>
  <sheetViews>
    <sheetView zoomScale="120" zoomScaleNormal="120" workbookViewId="0" topLeftCell="A52">
      <selection activeCell="D70" sqref="D70"/>
    </sheetView>
  </sheetViews>
  <sheetFormatPr defaultColWidth="9.00390625" defaultRowHeight="12.75"/>
  <cols>
    <col min="1" max="1" width="11.625" style="4" customWidth="1"/>
    <col min="2" max="2" width="12.875" style="3" customWidth="1"/>
    <col min="3" max="3" width="47.375" style="3" customWidth="1"/>
    <col min="4" max="4" width="18.625" style="380" customWidth="1"/>
    <col min="5" max="5" width="20.625" style="3" customWidth="1"/>
    <col min="6" max="16384" width="9.375" style="3" customWidth="1"/>
  </cols>
  <sheetData>
    <row r="1" spans="1:4" s="277" customFormat="1" ht="21" customHeight="1" thickBot="1">
      <c r="A1" s="276"/>
      <c r="D1" s="278" t="s">
        <v>596</v>
      </c>
    </row>
    <row r="2" spans="1:4" s="283" customFormat="1" ht="15.75">
      <c r="A2" s="279" t="s">
        <v>405</v>
      </c>
      <c r="B2" s="280"/>
      <c r="C2" s="281" t="s">
        <v>11</v>
      </c>
      <c r="D2" s="282" t="s">
        <v>597</v>
      </c>
    </row>
    <row r="3" spans="1:4" s="283" customFormat="1" ht="16.5" thickBot="1">
      <c r="A3" s="284" t="s">
        <v>408</v>
      </c>
      <c r="B3" s="285"/>
      <c r="C3" s="286" t="s">
        <v>90</v>
      </c>
      <c r="D3" s="287"/>
    </row>
    <row r="4" spans="1:4" s="290" customFormat="1" ht="15.75" customHeight="1" thickBot="1">
      <c r="A4" s="288"/>
      <c r="B4" s="288"/>
      <c r="C4" s="288"/>
      <c r="D4" s="289" t="s">
        <v>144</v>
      </c>
    </row>
    <row r="5" spans="1:4" ht="36">
      <c r="A5" s="291" t="s">
        <v>409</v>
      </c>
      <c r="B5" s="292" t="s">
        <v>410</v>
      </c>
      <c r="C5" s="618" t="s">
        <v>411</v>
      </c>
      <c r="D5" s="620" t="s">
        <v>412</v>
      </c>
    </row>
    <row r="6" spans="1:4" ht="13.5" thickBot="1">
      <c r="A6" s="293" t="s">
        <v>413</v>
      </c>
      <c r="B6" s="294"/>
      <c r="C6" s="619"/>
      <c r="D6" s="621"/>
    </row>
    <row r="7" spans="1:4" s="2" customFormat="1" ht="12.75" customHeight="1" thickBot="1">
      <c r="A7" s="295">
        <v>1</v>
      </c>
      <c r="B7" s="296">
        <v>2</v>
      </c>
      <c r="C7" s="296">
        <v>3</v>
      </c>
      <c r="D7" s="297">
        <v>4</v>
      </c>
    </row>
    <row r="8" spans="1:4" s="2" customFormat="1" ht="15.75" customHeight="1" thickBot="1">
      <c r="A8" s="298"/>
      <c r="B8" s="299"/>
      <c r="C8" s="299" t="s">
        <v>323</v>
      </c>
      <c r="D8" s="300"/>
    </row>
    <row r="9" spans="1:4" s="305" customFormat="1" ht="12" customHeight="1" thickBot="1">
      <c r="A9" s="301">
        <v>1</v>
      </c>
      <c r="B9" s="302"/>
      <c r="C9" s="303" t="s">
        <v>414</v>
      </c>
      <c r="D9" s="304">
        <f>SUM(D10:D13)</f>
        <v>7710</v>
      </c>
    </row>
    <row r="10" spans="1:4" s="310" customFormat="1" ht="12" customHeight="1">
      <c r="A10" s="306"/>
      <c r="B10" s="307">
        <v>1</v>
      </c>
      <c r="C10" s="308" t="s">
        <v>415</v>
      </c>
      <c r="D10" s="309">
        <v>0</v>
      </c>
    </row>
    <row r="11" spans="1:4" s="310" customFormat="1" ht="12" customHeight="1">
      <c r="A11" s="306"/>
      <c r="B11" s="307">
        <v>2</v>
      </c>
      <c r="C11" s="308" t="s">
        <v>416</v>
      </c>
      <c r="D11" s="309">
        <v>6168</v>
      </c>
    </row>
    <row r="12" spans="1:4" s="310" customFormat="1" ht="12" customHeight="1">
      <c r="A12" s="306"/>
      <c r="B12" s="307">
        <v>3</v>
      </c>
      <c r="C12" s="308" t="s">
        <v>417</v>
      </c>
      <c r="D12" s="309">
        <v>1542</v>
      </c>
    </row>
    <row r="13" spans="1:4" s="310" customFormat="1" ht="12" customHeight="1" thickBot="1">
      <c r="A13" s="306"/>
      <c r="B13" s="307">
        <v>4</v>
      </c>
      <c r="C13" s="308" t="s">
        <v>418</v>
      </c>
      <c r="D13" s="309">
        <v>0</v>
      </c>
    </row>
    <row r="14" spans="1:4" s="305" customFormat="1" ht="12" customHeight="1" thickBot="1">
      <c r="A14" s="301">
        <v>2</v>
      </c>
      <c r="B14" s="302"/>
      <c r="C14" s="303" t="s">
        <v>419</v>
      </c>
      <c r="D14" s="311">
        <f>SUM(D15:D18)</f>
        <v>0</v>
      </c>
    </row>
    <row r="15" spans="1:4" s="305" customFormat="1" ht="12" customHeight="1">
      <c r="A15" s="312"/>
      <c r="B15" s="313">
        <v>1</v>
      </c>
      <c r="C15" s="314" t="s">
        <v>157</v>
      </c>
      <c r="D15" s="315">
        <v>0</v>
      </c>
    </row>
    <row r="16" spans="1:4" s="305" customFormat="1" ht="12" customHeight="1">
      <c r="A16" s="316"/>
      <c r="B16" s="317">
        <v>2</v>
      </c>
      <c r="C16" s="318" t="s">
        <v>420</v>
      </c>
      <c r="D16" s="319">
        <v>0</v>
      </c>
    </row>
    <row r="17" spans="1:5" s="310" customFormat="1" ht="12" customHeight="1">
      <c r="A17" s="306"/>
      <c r="B17" s="307">
        <v>3</v>
      </c>
      <c r="C17" s="308" t="s">
        <v>421</v>
      </c>
      <c r="D17" s="309">
        <v>0</v>
      </c>
      <c r="E17" s="320"/>
    </row>
    <row r="18" spans="1:4" s="310" customFormat="1" ht="12" customHeight="1" thickBot="1">
      <c r="A18" s="306"/>
      <c r="B18" s="307">
        <v>4</v>
      </c>
      <c r="C18" s="308" t="s">
        <v>163</v>
      </c>
      <c r="D18" s="309">
        <v>0</v>
      </c>
    </row>
    <row r="19" spans="1:4" s="305" customFormat="1" ht="12" customHeight="1" thickBot="1">
      <c r="A19" s="301">
        <v>3</v>
      </c>
      <c r="B19" s="302"/>
      <c r="C19" s="303" t="s">
        <v>422</v>
      </c>
      <c r="D19" s="311">
        <f>SUM(D20:D28)</f>
        <v>0</v>
      </c>
    </row>
    <row r="20" spans="1:4" s="310" customFormat="1" ht="12" customHeight="1">
      <c r="A20" s="306"/>
      <c r="B20" s="307">
        <v>1</v>
      </c>
      <c r="C20" s="308" t="s">
        <v>423</v>
      </c>
      <c r="D20" s="309">
        <v>0</v>
      </c>
    </row>
    <row r="21" spans="1:4" s="310" customFormat="1" ht="12" customHeight="1">
      <c r="A21" s="306"/>
      <c r="B21" s="307">
        <v>2</v>
      </c>
      <c r="C21" s="308" t="s">
        <v>175</v>
      </c>
      <c r="D21" s="309">
        <v>0</v>
      </c>
    </row>
    <row r="22" spans="1:4" s="310" customFormat="1" ht="12" customHeight="1">
      <c r="A22" s="306"/>
      <c r="B22" s="307">
        <v>3</v>
      </c>
      <c r="C22" s="308" t="s">
        <v>424</v>
      </c>
      <c r="D22" s="309">
        <v>0</v>
      </c>
    </row>
    <row r="23" spans="1:4" s="310" customFormat="1" ht="12" customHeight="1">
      <c r="A23" s="306"/>
      <c r="B23" s="307">
        <v>4</v>
      </c>
      <c r="C23" s="308" t="s">
        <v>425</v>
      </c>
      <c r="D23" s="309">
        <v>0</v>
      </c>
    </row>
    <row r="24" spans="1:4" s="310" customFormat="1" ht="12" customHeight="1">
      <c r="A24" s="306"/>
      <c r="B24" s="307">
        <v>5</v>
      </c>
      <c r="C24" s="308" t="s">
        <v>426</v>
      </c>
      <c r="D24" s="309">
        <v>0</v>
      </c>
    </row>
    <row r="25" spans="1:4" s="310" customFormat="1" ht="12" customHeight="1">
      <c r="A25" s="306"/>
      <c r="B25" s="307">
        <v>6</v>
      </c>
      <c r="C25" s="308" t="s">
        <v>427</v>
      </c>
      <c r="D25" s="309">
        <v>0</v>
      </c>
    </row>
    <row r="26" spans="1:4" s="310" customFormat="1" ht="12" customHeight="1">
      <c r="A26" s="306"/>
      <c r="B26" s="307">
        <v>7</v>
      </c>
      <c r="C26" s="308" t="s">
        <v>428</v>
      </c>
      <c r="D26" s="309">
        <v>0</v>
      </c>
    </row>
    <row r="27" spans="1:4" s="310" customFormat="1" ht="12" customHeight="1">
      <c r="A27" s="306"/>
      <c r="B27" s="307">
        <v>8</v>
      </c>
      <c r="C27" s="308" t="s">
        <v>189</v>
      </c>
      <c r="D27" s="309">
        <v>0</v>
      </c>
    </row>
    <row r="28" spans="1:4" s="310" customFormat="1" ht="12" customHeight="1" thickBot="1">
      <c r="A28" s="321"/>
      <c r="B28" s="322">
        <v>9</v>
      </c>
      <c r="C28" s="323" t="s">
        <v>191</v>
      </c>
      <c r="D28" s="324">
        <v>0</v>
      </c>
    </row>
    <row r="29" spans="1:4" s="305" customFormat="1" ht="12" customHeight="1" thickBot="1">
      <c r="A29" s="301">
        <v>4</v>
      </c>
      <c r="B29" s="302"/>
      <c r="C29" s="303" t="s">
        <v>429</v>
      </c>
      <c r="D29" s="311">
        <f>SUM(D30:D32)</f>
        <v>0</v>
      </c>
    </row>
    <row r="30" spans="1:4" s="310" customFormat="1" ht="12" customHeight="1">
      <c r="A30" s="306"/>
      <c r="B30" s="307">
        <v>1</v>
      </c>
      <c r="C30" s="308" t="s">
        <v>430</v>
      </c>
      <c r="D30" s="309">
        <v>0</v>
      </c>
    </row>
    <row r="31" spans="1:4" s="310" customFormat="1" ht="12" customHeight="1">
      <c r="A31" s="306"/>
      <c r="B31" s="307">
        <v>2</v>
      </c>
      <c r="C31" s="308" t="s">
        <v>431</v>
      </c>
      <c r="D31" s="309">
        <v>0</v>
      </c>
    </row>
    <row r="32" spans="1:4" s="310" customFormat="1" ht="12" customHeight="1" thickBot="1">
      <c r="A32" s="306"/>
      <c r="B32" s="307">
        <v>3</v>
      </c>
      <c r="C32" s="308" t="s">
        <v>432</v>
      </c>
      <c r="D32" s="309">
        <v>0</v>
      </c>
    </row>
    <row r="33" spans="1:4" s="310" customFormat="1" ht="12" customHeight="1" thickBot="1">
      <c r="A33" s="301">
        <v>5</v>
      </c>
      <c r="B33" s="302"/>
      <c r="C33" s="303" t="s">
        <v>433</v>
      </c>
      <c r="D33" s="311">
        <f>SUM(D34:D38)</f>
        <v>0</v>
      </c>
    </row>
    <row r="34" spans="1:4" s="310" customFormat="1" ht="12" customHeight="1">
      <c r="A34" s="325"/>
      <c r="B34" s="326">
        <v>1</v>
      </c>
      <c r="C34" s="327" t="s">
        <v>434</v>
      </c>
      <c r="D34" s="328">
        <v>0</v>
      </c>
    </row>
    <row r="35" spans="1:4" s="310" customFormat="1" ht="12" customHeight="1">
      <c r="A35" s="306"/>
      <c r="B35" s="307">
        <v>2</v>
      </c>
      <c r="C35" s="327" t="s">
        <v>435</v>
      </c>
      <c r="D35" s="309">
        <v>0</v>
      </c>
    </row>
    <row r="36" spans="1:4" s="310" customFormat="1" ht="12" customHeight="1">
      <c r="A36" s="306"/>
      <c r="B36" s="307">
        <v>3</v>
      </c>
      <c r="C36" s="308" t="s">
        <v>436</v>
      </c>
      <c r="D36" s="309">
        <v>0</v>
      </c>
    </row>
    <row r="37" spans="1:4" s="310" customFormat="1" ht="12" customHeight="1">
      <c r="A37" s="306"/>
      <c r="B37" s="307">
        <v>4</v>
      </c>
      <c r="C37" s="329" t="s">
        <v>437</v>
      </c>
      <c r="D37" s="309">
        <v>0</v>
      </c>
    </row>
    <row r="38" spans="1:4" s="310" customFormat="1" ht="12" customHeight="1" thickBot="1">
      <c r="A38" s="321"/>
      <c r="B38" s="322">
        <v>5</v>
      </c>
      <c r="C38" s="323" t="s">
        <v>438</v>
      </c>
      <c r="D38" s="330">
        <v>0</v>
      </c>
    </row>
    <row r="39" spans="1:4" s="310" customFormat="1" ht="12" customHeight="1" thickBot="1">
      <c r="A39" s="331">
        <v>6</v>
      </c>
      <c r="B39" s="332"/>
      <c r="C39" s="333" t="s">
        <v>439</v>
      </c>
      <c r="D39" s="334">
        <f>SUM(D40:D41)</f>
        <v>0</v>
      </c>
    </row>
    <row r="40" spans="1:4" s="310" customFormat="1" ht="12" customHeight="1">
      <c r="A40" s="336"/>
      <c r="B40" s="317">
        <v>1</v>
      </c>
      <c r="C40" s="337" t="s">
        <v>440</v>
      </c>
      <c r="D40" s="338">
        <v>0</v>
      </c>
    </row>
    <row r="41" spans="1:4" s="310" customFormat="1" ht="12" customHeight="1" thickBot="1">
      <c r="A41" s="321"/>
      <c r="B41" s="322">
        <v>2</v>
      </c>
      <c r="C41" s="339" t="s">
        <v>441</v>
      </c>
      <c r="D41" s="330">
        <v>0</v>
      </c>
    </row>
    <row r="42" spans="1:4" s="305" customFormat="1" ht="12" customHeight="1" thickBot="1">
      <c r="A42" s="301">
        <v>7</v>
      </c>
      <c r="B42" s="302"/>
      <c r="C42" s="333" t="s">
        <v>442</v>
      </c>
      <c r="D42" s="340">
        <f>D9+D14+D19+D29+D33+D39</f>
        <v>7710</v>
      </c>
    </row>
    <row r="43" spans="1:4" s="310" customFormat="1" ht="12" customHeight="1" thickBot="1">
      <c r="A43" s="331">
        <v>8</v>
      </c>
      <c r="B43" s="332"/>
      <c r="C43" s="341" t="s">
        <v>443</v>
      </c>
      <c r="D43" s="330">
        <v>0</v>
      </c>
    </row>
    <row r="44" spans="1:4" s="310" customFormat="1" ht="12" customHeight="1" thickBot="1">
      <c r="A44" s="342">
        <v>9</v>
      </c>
      <c r="B44" s="343"/>
      <c r="C44" s="341" t="s">
        <v>444</v>
      </c>
      <c r="D44" s="344">
        <v>0</v>
      </c>
    </row>
    <row r="45" spans="1:4" s="310" customFormat="1" ht="12" customHeight="1" thickBot="1">
      <c r="A45" s="345">
        <v>10</v>
      </c>
      <c r="B45" s="346"/>
      <c r="C45" s="333" t="s">
        <v>445</v>
      </c>
      <c r="D45" s="304">
        <f>SUM(D46:D51)</f>
        <v>0</v>
      </c>
    </row>
    <row r="46" spans="1:4" s="310" customFormat="1" ht="12" customHeight="1">
      <c r="A46" s="347"/>
      <c r="B46" s="348">
        <v>1</v>
      </c>
      <c r="C46" s="308" t="s">
        <v>446</v>
      </c>
      <c r="D46" s="349">
        <v>0</v>
      </c>
    </row>
    <row r="47" spans="1:4" s="310" customFormat="1" ht="12" customHeight="1">
      <c r="A47" s="350"/>
      <c r="B47" s="351">
        <v>2</v>
      </c>
      <c r="C47" s="308" t="s">
        <v>245</v>
      </c>
      <c r="D47" s="352">
        <v>0</v>
      </c>
    </row>
    <row r="48" spans="1:4" s="310" customFormat="1" ht="12" customHeight="1">
      <c r="A48" s="350"/>
      <c r="B48" s="351">
        <v>3</v>
      </c>
      <c r="C48" s="308" t="s">
        <v>247</v>
      </c>
      <c r="D48" s="352">
        <v>0</v>
      </c>
    </row>
    <row r="49" spans="1:4" s="310" customFormat="1" ht="12" customHeight="1">
      <c r="A49" s="350"/>
      <c r="B49" s="351">
        <v>4</v>
      </c>
      <c r="C49" s="308" t="s">
        <v>249</v>
      </c>
      <c r="D49" s="352">
        <v>0</v>
      </c>
    </row>
    <row r="50" spans="1:4" s="310" customFormat="1" ht="12" customHeight="1">
      <c r="A50" s="350"/>
      <c r="B50" s="351">
        <v>5</v>
      </c>
      <c r="C50" s="308" t="s">
        <v>447</v>
      </c>
      <c r="D50" s="352">
        <v>0</v>
      </c>
    </row>
    <row r="51" spans="1:4" s="310" customFormat="1" ht="12" customHeight="1" thickBot="1">
      <c r="A51" s="353"/>
      <c r="B51" s="354">
        <v>6</v>
      </c>
      <c r="C51" s="355" t="s">
        <v>253</v>
      </c>
      <c r="D51" s="356">
        <v>0</v>
      </c>
    </row>
    <row r="52" spans="1:4" s="310" customFormat="1" ht="15" customHeight="1" thickBot="1">
      <c r="A52" s="357"/>
      <c r="B52" s="358"/>
      <c r="C52" s="359" t="s">
        <v>448</v>
      </c>
      <c r="D52" s="360">
        <f>+D45+D44+D43+D42</f>
        <v>7710</v>
      </c>
    </row>
    <row r="53" spans="1:4" s="310" customFormat="1" ht="15" customHeight="1">
      <c r="A53" s="361"/>
      <c r="B53" s="361"/>
      <c r="C53" s="362"/>
      <c r="D53" s="363"/>
    </row>
    <row r="54" spans="1:4" ht="12.75">
      <c r="A54" s="364"/>
      <c r="B54" s="365"/>
      <c r="C54" s="365"/>
      <c r="D54" s="366"/>
    </row>
    <row r="55" spans="1:4" ht="13.5" thickBot="1">
      <c r="A55" s="364"/>
      <c r="B55" s="365"/>
      <c r="C55" s="365"/>
      <c r="D55" s="366"/>
    </row>
    <row r="56" spans="1:4" s="2" customFormat="1" ht="16.5" customHeight="1" thickBot="1">
      <c r="A56" s="367"/>
      <c r="B56" s="368"/>
      <c r="C56" s="369" t="s">
        <v>324</v>
      </c>
      <c r="D56" s="370"/>
    </row>
    <row r="57" spans="1:4" s="371" customFormat="1" ht="12" customHeight="1" thickBot="1">
      <c r="A57" s="301">
        <v>11</v>
      </c>
      <c r="B57" s="302"/>
      <c r="C57" s="303" t="s">
        <v>449</v>
      </c>
      <c r="D57" s="311">
        <f>SUM(D58:D71)</f>
        <v>55031</v>
      </c>
    </row>
    <row r="58" spans="1:4" ht="12" customHeight="1">
      <c r="A58" s="306"/>
      <c r="B58" s="372">
        <v>1</v>
      </c>
      <c r="C58" s="130" t="s">
        <v>263</v>
      </c>
      <c r="D58" s="309">
        <v>33187</v>
      </c>
    </row>
    <row r="59" spans="1:4" ht="12" customHeight="1">
      <c r="A59" s="306"/>
      <c r="B59" s="372"/>
      <c r="C59" s="373" t="s">
        <v>450</v>
      </c>
      <c r="D59" s="374">
        <v>0</v>
      </c>
    </row>
    <row r="60" spans="1:4" ht="12" customHeight="1">
      <c r="A60" s="306"/>
      <c r="B60" s="372">
        <v>2</v>
      </c>
      <c r="C60" s="88" t="s">
        <v>265</v>
      </c>
      <c r="D60" s="309">
        <v>8406</v>
      </c>
    </row>
    <row r="61" spans="1:4" ht="12" customHeight="1">
      <c r="A61" s="306"/>
      <c r="B61" s="372">
        <v>3</v>
      </c>
      <c r="C61" s="88" t="s">
        <v>451</v>
      </c>
      <c r="D61" s="309">
        <v>12122</v>
      </c>
    </row>
    <row r="62" spans="1:4" ht="12" customHeight="1">
      <c r="A62" s="306"/>
      <c r="B62" s="372">
        <v>4</v>
      </c>
      <c r="C62" s="162" t="s">
        <v>269</v>
      </c>
      <c r="D62" s="309">
        <v>125</v>
      </c>
    </row>
    <row r="63" spans="1:4" ht="12" customHeight="1">
      <c r="A63" s="306"/>
      <c r="B63" s="372"/>
      <c r="C63" s="375" t="s">
        <v>452</v>
      </c>
      <c r="D63" s="374">
        <v>0</v>
      </c>
    </row>
    <row r="64" spans="1:4" ht="12" customHeight="1">
      <c r="A64" s="306"/>
      <c r="B64" s="372">
        <v>5</v>
      </c>
      <c r="C64" s="163" t="s">
        <v>336</v>
      </c>
      <c r="D64" s="309">
        <v>0</v>
      </c>
    </row>
    <row r="65" spans="1:4" ht="12" customHeight="1">
      <c r="A65" s="306"/>
      <c r="B65" s="372">
        <v>6</v>
      </c>
      <c r="C65" s="88" t="s">
        <v>273</v>
      </c>
      <c r="D65" s="309">
        <v>0</v>
      </c>
    </row>
    <row r="66" spans="1:4" ht="12" customHeight="1">
      <c r="A66" s="306"/>
      <c r="B66" s="372">
        <v>7</v>
      </c>
      <c r="C66" s="164" t="s">
        <v>453</v>
      </c>
      <c r="D66" s="309">
        <v>0</v>
      </c>
    </row>
    <row r="67" spans="1:4" ht="12" customHeight="1">
      <c r="A67" s="306"/>
      <c r="B67" s="372">
        <v>8</v>
      </c>
      <c r="C67" s="164" t="s">
        <v>277</v>
      </c>
      <c r="D67" s="309">
        <v>0</v>
      </c>
    </row>
    <row r="68" spans="1:4" ht="12" customHeight="1">
      <c r="A68" s="306"/>
      <c r="B68" s="372">
        <v>9</v>
      </c>
      <c r="C68" s="88" t="s">
        <v>279</v>
      </c>
      <c r="D68" s="309">
        <v>0</v>
      </c>
    </row>
    <row r="69" spans="1:4" ht="12" customHeight="1">
      <c r="A69" s="306"/>
      <c r="B69" s="372">
        <v>10</v>
      </c>
      <c r="C69" s="88" t="s">
        <v>281</v>
      </c>
      <c r="D69" s="309">
        <v>1191</v>
      </c>
    </row>
    <row r="70" spans="1:4" ht="12" customHeight="1">
      <c r="A70" s="306"/>
      <c r="B70" s="372">
        <v>11</v>
      </c>
      <c r="C70" s="165" t="s">
        <v>283</v>
      </c>
      <c r="D70" s="309">
        <v>0</v>
      </c>
    </row>
    <row r="71" spans="1:4" ht="12" customHeight="1" thickBot="1">
      <c r="A71" s="306"/>
      <c r="B71" s="372">
        <v>12</v>
      </c>
      <c r="C71" s="176" t="s">
        <v>285</v>
      </c>
      <c r="D71" s="309">
        <v>0</v>
      </c>
    </row>
    <row r="72" spans="1:4" s="371" customFormat="1" ht="12" customHeight="1" thickBot="1">
      <c r="A72" s="301">
        <v>12</v>
      </c>
      <c r="B72" s="302"/>
      <c r="C72" s="303" t="s">
        <v>454</v>
      </c>
      <c r="D72" s="311">
        <f>SUM(D73:D78)</f>
        <v>0</v>
      </c>
    </row>
    <row r="73" spans="1:4" ht="12" customHeight="1">
      <c r="A73" s="306"/>
      <c r="B73" s="307">
        <v>1</v>
      </c>
      <c r="C73" s="101" t="s">
        <v>383</v>
      </c>
      <c r="D73" s="309">
        <v>0</v>
      </c>
    </row>
    <row r="74" spans="1:4" ht="12" customHeight="1">
      <c r="A74" s="306"/>
      <c r="B74" s="307">
        <v>2</v>
      </c>
      <c r="C74" s="88" t="s">
        <v>290</v>
      </c>
      <c r="D74" s="309">
        <v>0</v>
      </c>
    </row>
    <row r="75" spans="1:4" ht="12" customHeight="1">
      <c r="A75" s="306"/>
      <c r="B75" s="307">
        <v>3</v>
      </c>
      <c r="C75" s="88" t="s">
        <v>292</v>
      </c>
      <c r="D75" s="309">
        <v>0</v>
      </c>
    </row>
    <row r="76" spans="1:4" ht="12" customHeight="1">
      <c r="A76" s="306"/>
      <c r="B76" s="307">
        <v>4</v>
      </c>
      <c r="C76" s="88" t="s">
        <v>455</v>
      </c>
      <c r="D76" s="309">
        <v>0</v>
      </c>
    </row>
    <row r="77" spans="1:4" ht="12" customHeight="1">
      <c r="A77" s="306"/>
      <c r="B77" s="307">
        <v>5</v>
      </c>
      <c r="C77" s="88" t="s">
        <v>296</v>
      </c>
      <c r="D77" s="309">
        <v>0</v>
      </c>
    </row>
    <row r="78" spans="1:4" ht="12" customHeight="1" thickBot="1">
      <c r="A78" s="306"/>
      <c r="B78" s="307">
        <v>6</v>
      </c>
      <c r="C78" s="165" t="s">
        <v>300</v>
      </c>
      <c r="D78" s="309">
        <v>0</v>
      </c>
    </row>
    <row r="79" spans="1:4" s="371" customFormat="1" ht="12" customHeight="1" thickBot="1">
      <c r="A79" s="301">
        <v>13</v>
      </c>
      <c r="B79" s="302"/>
      <c r="C79" s="303" t="s">
        <v>343</v>
      </c>
      <c r="D79" s="311">
        <f>SUM(D80:D81)</f>
        <v>0</v>
      </c>
    </row>
    <row r="80" spans="1:4" ht="12" customHeight="1">
      <c r="A80" s="306"/>
      <c r="B80" s="307">
        <v>1</v>
      </c>
      <c r="C80" s="308" t="s">
        <v>3</v>
      </c>
      <c r="D80" s="309">
        <v>0</v>
      </c>
    </row>
    <row r="81" spans="1:4" ht="12" customHeight="1" thickBot="1">
      <c r="A81" s="321"/>
      <c r="B81" s="322">
        <v>2</v>
      </c>
      <c r="C81" s="323" t="s">
        <v>4</v>
      </c>
      <c r="D81" s="324">
        <v>0</v>
      </c>
    </row>
    <row r="82" spans="1:4" ht="12" customHeight="1" thickBot="1">
      <c r="A82" s="301">
        <v>14</v>
      </c>
      <c r="B82" s="302"/>
      <c r="C82" s="303" t="s">
        <v>394</v>
      </c>
      <c r="D82" s="376">
        <v>0</v>
      </c>
    </row>
    <row r="83" spans="1:4" ht="12" customHeight="1" thickBot="1">
      <c r="A83" s="301">
        <v>15</v>
      </c>
      <c r="B83" s="302"/>
      <c r="C83" s="303" t="s">
        <v>456</v>
      </c>
      <c r="D83" s="304">
        <f>+D57+D72+D79+D82</f>
        <v>55031</v>
      </c>
    </row>
    <row r="84" spans="1:4" s="371" customFormat="1" ht="12" customHeight="1" thickBot="1">
      <c r="A84" s="301">
        <v>16</v>
      </c>
      <c r="B84" s="302"/>
      <c r="C84" s="303" t="s">
        <v>457</v>
      </c>
      <c r="D84" s="311">
        <f>SUM(D85:D90)</f>
        <v>0</v>
      </c>
    </row>
    <row r="85" spans="1:4" s="371" customFormat="1" ht="12" customHeight="1">
      <c r="A85" s="306"/>
      <c r="B85" s="307">
        <v>1</v>
      </c>
      <c r="C85" s="88" t="s">
        <v>305</v>
      </c>
      <c r="D85" s="309">
        <v>0</v>
      </c>
    </row>
    <row r="86" spans="1:4" s="371" customFormat="1" ht="12" customHeight="1">
      <c r="A86" s="306"/>
      <c r="B86" s="307">
        <v>2</v>
      </c>
      <c r="C86" s="88" t="s">
        <v>306</v>
      </c>
      <c r="D86" s="309">
        <v>0</v>
      </c>
    </row>
    <row r="87" spans="1:4" s="371" customFormat="1" ht="12" customHeight="1">
      <c r="A87" s="306"/>
      <c r="B87" s="307">
        <v>3</v>
      </c>
      <c r="C87" s="88" t="s">
        <v>307</v>
      </c>
      <c r="D87" s="309">
        <v>0</v>
      </c>
    </row>
    <row r="88" spans="1:4" s="371" customFormat="1" ht="12" customHeight="1">
      <c r="A88" s="306"/>
      <c r="B88" s="307">
        <v>4</v>
      </c>
      <c r="C88" s="88" t="s">
        <v>308</v>
      </c>
      <c r="D88" s="309">
        <v>0</v>
      </c>
    </row>
    <row r="89" spans="1:4" ht="21.75" customHeight="1">
      <c r="A89" s="306"/>
      <c r="B89" s="307">
        <v>5</v>
      </c>
      <c r="C89" s="88" t="s">
        <v>310</v>
      </c>
      <c r="D89" s="309">
        <v>0</v>
      </c>
    </row>
    <row r="90" spans="1:4" ht="12" customHeight="1" thickBot="1">
      <c r="A90" s="306"/>
      <c r="B90" s="307">
        <v>6</v>
      </c>
      <c r="C90" s="88" t="s">
        <v>458</v>
      </c>
      <c r="D90" s="309">
        <v>0</v>
      </c>
    </row>
    <row r="91" spans="1:4" ht="12" customHeight="1" thickBot="1">
      <c r="A91" s="331">
        <v>17</v>
      </c>
      <c r="B91" s="332"/>
      <c r="C91" s="303" t="s">
        <v>459</v>
      </c>
      <c r="D91" s="376">
        <v>0</v>
      </c>
    </row>
    <row r="92" spans="1:4" ht="15" customHeight="1" thickBot="1">
      <c r="A92" s="377"/>
      <c r="B92" s="343"/>
      <c r="C92" s="378" t="s">
        <v>460</v>
      </c>
      <c r="D92" s="379">
        <f>+D83+D84+D91</f>
        <v>55031</v>
      </c>
    </row>
    <row r="93" ht="13.5" thickBot="1"/>
    <row r="94" spans="1:4" ht="15" customHeight="1" thickBot="1">
      <c r="A94" s="381" t="s">
        <v>461</v>
      </c>
      <c r="B94" s="382"/>
      <c r="C94" s="383"/>
      <c r="D94" s="384">
        <v>18.25</v>
      </c>
    </row>
    <row r="95" spans="1:4" ht="14.25" customHeight="1">
      <c r="A95" s="622"/>
      <c r="B95" s="622"/>
      <c r="C95" s="622"/>
      <c r="D95" s="622"/>
    </row>
  </sheetData>
  <sheetProtection formatCells="0"/>
  <mergeCells count="3">
    <mergeCell ref="C5:C6"/>
    <mergeCell ref="D5:D6"/>
    <mergeCell ref="A95:D9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FathE</cp:lastModifiedBy>
  <cp:lastPrinted>2011-08-31T09:19:48Z</cp:lastPrinted>
  <dcterms:created xsi:type="dcterms:W3CDTF">2011-02-11T00:12:03Z</dcterms:created>
  <dcterms:modified xsi:type="dcterms:W3CDTF">2011-09-20T10:28:16Z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1855580492</vt:i4>
  </property>
  <property fmtid="{D5CDD505-2E9C-101B-9397-08002B2CF9AE}" pid="4" name="_EmailSubje">
    <vt:lpwstr>15 költségvetési rend. mód.</vt:lpwstr>
  </property>
  <property fmtid="{D5CDD505-2E9C-101B-9397-08002B2CF9AE}" pid="5" name="_AuthorEma">
    <vt:lpwstr>hivatal@pilisborosjeno.hu</vt:lpwstr>
  </property>
  <property fmtid="{D5CDD505-2E9C-101B-9397-08002B2CF9AE}" pid="6" name="_AuthorEmailDisplayNa">
    <vt:lpwstr>Pilisborosjenő Község Polgármesteri Hivatala</vt:lpwstr>
  </property>
</Properties>
</file>