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2013_kiadás terv" sheetId="1" r:id="rId1"/>
    <sheet name="1 Tartalék" sheetId="2" r:id="rId2"/>
    <sheet name="2 5 Kiadói tev Egyéb szoc. ellá" sheetId="3" r:id="rId3"/>
    <sheet name="3 4 Segélyek" sheetId="4" r:id="rId4"/>
    <sheet name="6 7 Hull.gazd  Építés, szaképít" sheetId="5" r:id="rId5"/>
    <sheet name="8_9" sheetId="6" state="hidden" r:id="rId6"/>
    <sheet name="8  9 Községgazd Közvilágítás" sheetId="7" r:id="rId7"/>
    <sheet name="10 Egészségház" sheetId="8" r:id="rId8"/>
    <sheet name="11 Támogatások részletezése" sheetId="9" r:id="rId9"/>
    <sheet name="16_17_18" sheetId="10" state="hidden" r:id="rId10"/>
    <sheet name="Minta _6_" sheetId="11" state="hidden" r:id="rId11"/>
  </sheets>
  <definedNames>
    <definedName name="Excel_BuiltIn_Print_Area1">'2 5 Kiadói tev Egyéb szoc. ellá'!$A$1:$J$44</definedName>
    <definedName name="Excel_BuiltIn_Print_Area8">'11 Támogatások részletezése'!$A$1:$G$74</definedName>
    <definedName name="Excel_BuiltIn_Print_Area_11">#REF!</definedName>
    <definedName name="Excel_BuiltIn_Print_Area_2">#REF!</definedName>
    <definedName name="Excel_BuiltIn_Print_Area_7">#REF!</definedName>
    <definedName name="Excel_BuiltIn_Print_Area_9">'8  9 Községgazd Közvilágítás'!$A$1:$G$43</definedName>
    <definedName name="Excel_BuiltIn_Print_Titles_11">#REF!</definedName>
    <definedName name="Excel_BuiltIn_Print_Titles_3">'3 4 Segélyek'!#REF!</definedName>
    <definedName name="Excel_BuiltIn_Print_Titles_7">#REF!</definedName>
    <definedName name="Excel_BuiltIn_Print_Titles_9">'11 Támogatások részletezése'!#REF!</definedName>
    <definedName name="_xlnm.Print_Titles" localSheetId="7">'10 Egészségház'!$5:$6</definedName>
    <definedName name="_xlnm.Print_Titles" localSheetId="8">'11 Támogatások részletezése'!$1:$6</definedName>
    <definedName name="_xlnm.Print_Titles" localSheetId="9">'16_17_18'!$5:$6</definedName>
    <definedName name="_xlnm.Print_Titles" localSheetId="0">'2013_kiadás terv'!$6:$7</definedName>
    <definedName name="_xlnm.Print_Titles" localSheetId="4">'6 7 Hull.gazd  Építés, szaképít'!$5:$6</definedName>
    <definedName name="_xlnm.Print_Titles" localSheetId="6">'8  9 Községgazd Közvilágítás'!$5:$6</definedName>
    <definedName name="_xlnm.Print_Titles" localSheetId="5">'8_9'!$5:$6</definedName>
    <definedName name="_xlnm.Print_Titles" localSheetId="10">'Minta _6_'!$5:$6</definedName>
    <definedName name="_xlnm.Print_Area" localSheetId="7">'10 Egészségház'!$A$1:$G$28</definedName>
    <definedName name="_xlnm.Print_Area" localSheetId="8">'11 Támogatások részletezése'!$A$1:$G$81</definedName>
    <definedName name="_xlnm.Print_Area" localSheetId="9">'16_17_18'!$A$1:$G$99</definedName>
    <definedName name="_xlnm.Print_Area" localSheetId="2">'2 5 Kiadói tev Egyéb szoc. ellá'!$A$1:$J$45</definedName>
    <definedName name="_xlnm.Print_Area" localSheetId="0">'2013_kiadás terv'!$A$1:$I$44</definedName>
    <definedName name="_xlnm.Print_Area" localSheetId="3">'3 4 Segélyek'!$A$1:$G$86</definedName>
    <definedName name="_xlnm.Print_Area" localSheetId="4">'6 7 Hull.gazd  Építés, szaképít'!$A$1:$I$74</definedName>
    <definedName name="_xlnm.Print_Area" localSheetId="6">'8  9 Községgazd Közvilágítás'!$A$1:$I$59</definedName>
    <definedName name="_xlnm.Print_Area" localSheetId="5">'8_9'!$A$1:$G$44</definedName>
    <definedName name="_xlnm.Print_Area" localSheetId="10">'Minta _6_'!$A$1:$G$33</definedName>
  </definedNames>
  <calcPr fullCalcOnLoad="1"/>
</workbook>
</file>

<file path=xl/sharedStrings.xml><?xml version="1.0" encoding="utf-8"?>
<sst xmlns="http://schemas.openxmlformats.org/spreadsheetml/2006/main" count="724" uniqueCount="241">
  <si>
    <t>Önkormányzat működési kiadásainak bemutatása  előirányzat-csoportok és kiemelt előirányzatok szerinti bontásban</t>
  </si>
  <si>
    <t>Adatok E Ft-ban</t>
  </si>
  <si>
    <t xml:space="preserve">Költségvetési kiadási főösszeg </t>
  </si>
  <si>
    <t xml:space="preserve"> Működési kiadások</t>
  </si>
  <si>
    <t>Felhalmozási kiadások</t>
  </si>
  <si>
    <t>Megnevezés</t>
  </si>
  <si>
    <t>Személyi juttatások</t>
  </si>
  <si>
    <t>Munkaadókat terhelő járulékok</t>
  </si>
  <si>
    <t>Dologi kiadások</t>
  </si>
  <si>
    <t>Működési célú pénzeszk. átad.és egyéb támogatások</t>
  </si>
  <si>
    <t>Felújítások</t>
  </si>
  <si>
    <t>Beruházások</t>
  </si>
  <si>
    <t>1</t>
  </si>
  <si>
    <t>Általános és céltartalék</t>
  </si>
  <si>
    <t xml:space="preserve">Dologi kiadások </t>
  </si>
  <si>
    <t>2</t>
  </si>
  <si>
    <t>Folyóirat, időszaki kiadvány kiadása</t>
  </si>
  <si>
    <t>3</t>
  </si>
  <si>
    <t>Rendszeres szociális ellátások</t>
  </si>
  <si>
    <t>4</t>
  </si>
  <si>
    <t>Eseti szociális ellátások</t>
  </si>
  <si>
    <t>5</t>
  </si>
  <si>
    <t>Egyéb szociális feladatok ellátása</t>
  </si>
  <si>
    <t>6</t>
  </si>
  <si>
    <t>Épületek, építmények egyéb építés</t>
  </si>
  <si>
    <t>7</t>
  </si>
  <si>
    <t>Hulladékgazdálkodás</t>
  </si>
  <si>
    <t>8</t>
  </si>
  <si>
    <t>Város- és községgazdálkodási feladatok</t>
  </si>
  <si>
    <t>9</t>
  </si>
  <si>
    <t xml:space="preserve">Közvilágítási feladatok </t>
  </si>
  <si>
    <t>10</t>
  </si>
  <si>
    <t>11</t>
  </si>
  <si>
    <t>Pénzeszköz átadások, támogatások</t>
  </si>
  <si>
    <t>2011. évi eredeti előirányzat összesen:</t>
  </si>
  <si>
    <t>2012. évi eredeti előirányzat összesen:</t>
  </si>
  <si>
    <t>K i a d á s o k</t>
  </si>
  <si>
    <t xml:space="preserve"> Működési költségvetés</t>
  </si>
  <si>
    <t>Költségvetési cím, alcím megnevezése</t>
  </si>
  <si>
    <t>Tartalékok</t>
  </si>
  <si>
    <t>I.</t>
  </si>
  <si>
    <t>Általános tartalék</t>
  </si>
  <si>
    <t xml:space="preserve">   2011. eredeti előirányzat</t>
  </si>
  <si>
    <t xml:space="preserve">   2012. eredeti előirányzat</t>
  </si>
  <si>
    <t>II</t>
  </si>
  <si>
    <t>Céltartalék összesen</t>
  </si>
  <si>
    <t xml:space="preserve">   2011. módosított előirányzat</t>
  </si>
  <si>
    <t>Óvoda pályázati önrész</t>
  </si>
  <si>
    <t xml:space="preserve">   2012. módosított előirányzat</t>
  </si>
  <si>
    <t>Energia pályázatok önrész</t>
  </si>
  <si>
    <t>841127</t>
  </si>
  <si>
    <t>Települési kisebbségi önk.tevékenysége</t>
  </si>
  <si>
    <t>Kiadói tevékenység</t>
  </si>
  <si>
    <t>581100</t>
  </si>
  <si>
    <t>Könyvkiadás</t>
  </si>
  <si>
    <t>581400</t>
  </si>
  <si>
    <t>Egyéb szociális ellátások</t>
  </si>
  <si>
    <t>889921</t>
  </si>
  <si>
    <t>Szociális étkeztetés önk.kedvezménye</t>
  </si>
  <si>
    <t>889922</t>
  </si>
  <si>
    <t>Házi segítségnyújtás</t>
  </si>
  <si>
    <t>881011</t>
  </si>
  <si>
    <t xml:space="preserve">Idősek szállítása/nappali ellátás </t>
  </si>
  <si>
    <t>889201</t>
  </si>
  <si>
    <t>Gyermekjóléti szolgáltatás</t>
  </si>
  <si>
    <t>889924</t>
  </si>
  <si>
    <t>Családsegítés</t>
  </si>
  <si>
    <t>882115</t>
  </si>
  <si>
    <t>Ápolási díj alanyi jogon</t>
  </si>
  <si>
    <t>882116</t>
  </si>
  <si>
    <t>Ápolási díj méltányossági</t>
  </si>
  <si>
    <t>Rendszeres szociális segély (egészségkárosodott)</t>
  </si>
  <si>
    <t>Rendszeres szociális segély</t>
  </si>
  <si>
    <t>FHT (bérpótló juttatás)</t>
  </si>
  <si>
    <t>Lakásfenntartási támogatás normatív</t>
  </si>
  <si>
    <t>Lakásfenntartási támogatás helyi rend.</t>
  </si>
  <si>
    <t>882117</t>
  </si>
  <si>
    <t>Rendszeres gyermekvédelmi támogatások</t>
  </si>
  <si>
    <t>882202</t>
  </si>
  <si>
    <t>Közgyógy ellátás</t>
  </si>
  <si>
    <t>882122</t>
  </si>
  <si>
    <t>Átmeneti szociális segély – pénzbeli</t>
  </si>
  <si>
    <t>Átmeneti szociális segély – természetbeni</t>
  </si>
  <si>
    <t>882123</t>
  </si>
  <si>
    <t>Temetési segély</t>
  </si>
  <si>
    <t xml:space="preserve"> </t>
  </si>
  <si>
    <t>Gyermekvédelmi támogatások - étkezési térítési díjak (iskola+óvoda)</t>
  </si>
  <si>
    <t>882124</t>
  </si>
  <si>
    <t>Rendkívüli gyermekvédelmi támogatás (pénzbeli 500, termb. 240)</t>
  </si>
  <si>
    <t>882129</t>
  </si>
  <si>
    <t>Egyéb eseti pénzbeli ellátások – krízissegély</t>
  </si>
  <si>
    <t>Önk.természetbeni ellátások</t>
  </si>
  <si>
    <t>Mozgáskorlátozottak közlekedési támogatása</t>
  </si>
  <si>
    <t>882119</t>
  </si>
  <si>
    <t>Óvodáztatási támogatás</t>
  </si>
  <si>
    <t>Köztemetés</t>
  </si>
  <si>
    <t>Épületek, egyéb építmények építése, szaképítés</t>
  </si>
  <si>
    <t>Szennyvíz gyűjtése, kezelése</t>
  </si>
  <si>
    <t>411000</t>
  </si>
  <si>
    <t>Életveszély elhárítás</t>
  </si>
  <si>
    <t>412000</t>
  </si>
  <si>
    <t>421100</t>
  </si>
  <si>
    <t>Út, autópálya építés</t>
  </si>
  <si>
    <t>Szennyvíztisztító felújítás, kapacitás bővítés</t>
  </si>
  <si>
    <t>429900</t>
  </si>
  <si>
    <t>Egyéb m.n.s. építés</t>
  </si>
  <si>
    <t>Szennyvíz</t>
  </si>
  <si>
    <t>Szemétszállítás</t>
  </si>
  <si>
    <t>Esztergom Város Önkormányzata 2011. évi költségvetésről és a költségvetés végrehajtásának szabályairól szóló  /2011.(  .  .) esztergomi ör. rendelet 6/8 sz. melléklete</t>
  </si>
  <si>
    <t>Esztergom Város 2011. évi  költségvetése</t>
  </si>
  <si>
    <t>Pilisszentlélek városrész szennyvízcsatorna és szennyvíztisztító telep üzemeltetése</t>
  </si>
  <si>
    <t>Amortizácós díj</t>
  </si>
  <si>
    <t>Csapadékvíz átemelők áramdíjai</t>
  </si>
  <si>
    <t>Átereszek, nyílt árkok tisztítása</t>
  </si>
  <si>
    <t>Csapadékvíz csatorna karbantartás, tisztítás</t>
  </si>
  <si>
    <t>Csapadékvíz csatorna -hatósági díjak</t>
  </si>
  <si>
    <t>Zápornyelők,aknafedlapok rácsok javítása, pótlása</t>
  </si>
  <si>
    <t>Ivóvíz-, csatorna- és közműfeladatok</t>
  </si>
  <si>
    <t>Havária keret</t>
  </si>
  <si>
    <t>Vis maior keret</t>
  </si>
  <si>
    <t>Szentgyörgymezei Óvoda tetőbeázás megszüntetése</t>
  </si>
  <si>
    <t>Kertvárosi Óvoda csőtörés javítása</t>
  </si>
  <si>
    <t>2011. évi módosított előirányzat összesen:</t>
  </si>
  <si>
    <t>Esztergom, 2011. Június</t>
  </si>
  <si>
    <t>Esztergom Város Önkormányzata 2011. évi költségvetésről és a költségvetés végrehajtásának szabályairól szóló  /2011.(  .  .) esztergomi ör. rendelet 6/9 sz. melléklete</t>
  </si>
  <si>
    <t>Közvilágítási feladatok</t>
  </si>
  <si>
    <t>842421</t>
  </si>
  <si>
    <t>Közterület rendjének fenntartása</t>
  </si>
  <si>
    <t>Lakóingatlan bérbeadás, üzemeltetése</t>
  </si>
  <si>
    <t>Nem lakóingatlan bérbeadás, üzemeltetése</t>
  </si>
  <si>
    <t xml:space="preserve">Város-, községgazd.m.n.s.szolgáltataások </t>
  </si>
  <si>
    <t>Szentgyörgymezei Óvoda kémény újjáépítése</t>
  </si>
  <si>
    <t>890443</t>
  </si>
  <si>
    <t>Díszvilágítás</t>
  </si>
  <si>
    <t>Egészségház, állategészségügy</t>
  </si>
  <si>
    <t>862240</t>
  </si>
  <si>
    <t>Egyéb máshova nem sorolt járóbeteg ellátás</t>
  </si>
  <si>
    <t>869041</t>
  </si>
  <si>
    <t>Család és nővédelmi eü.gondozás</t>
  </si>
  <si>
    <t xml:space="preserve">Ifjúsági-egészségügyi gondozás </t>
  </si>
  <si>
    <t>852102</t>
  </si>
  <si>
    <t>Háziorvosi ügyeleti ellátás</t>
  </si>
  <si>
    <t>862231</t>
  </si>
  <si>
    <t>Állat-egészségügyi ellátás</t>
  </si>
  <si>
    <t>Civil szervezetek támogatása, egyéb pénzeszköz átadások</t>
  </si>
  <si>
    <t>Varázsmanó Kft.</t>
  </si>
  <si>
    <t>Szt. Vid Szolgáltató Bt.</t>
  </si>
  <si>
    <t>Szt.Vid a 14.Segítőszent Róm.Kat.Plébánia</t>
  </si>
  <si>
    <t>Polgárőrség</t>
  </si>
  <si>
    <t>Önkéntes Tűzoltó Egyesület</t>
  </si>
  <si>
    <t>Solymári Pedagógiai Szakszolgálat</t>
  </si>
  <si>
    <t>Német nemzetiségi Önkormányzat</t>
  </si>
  <si>
    <t>Pályázati alapra elkülönített</t>
  </si>
  <si>
    <t>Református Egyházközség Üröm</t>
  </si>
  <si>
    <t>Kevélyhegyi Dalkör</t>
  </si>
  <si>
    <t>Ezüsthegyi Gazdák Egyesülete</t>
  </si>
  <si>
    <t>Deutschklub Pilisborosjenő Weindorf</t>
  </si>
  <si>
    <t>Sportegyesület</t>
  </si>
  <si>
    <t>Fehér Kereszt</t>
  </si>
  <si>
    <t>Lavina Sportegyesület</t>
  </si>
  <si>
    <t>Látássérültek Pilis Völgye Egyesülete</t>
  </si>
  <si>
    <t>Szociális ellátásokra átadott  pénzeszözök, támogatások</t>
  </si>
  <si>
    <t>Szociális étkezés önk.kedvezménye</t>
  </si>
  <si>
    <t>Átadott pénzeszközök, támogatások összesen:</t>
  </si>
  <si>
    <t>Esztergom Város Önkormányzata 2011. évi költségvetésről és a költségvetés végrehajtásának szabályairól szóló  /2011.(  .  .) esztergomi ör. rendelet  6/16 sz. melléklete</t>
  </si>
  <si>
    <t>Vaszary Kolos Kórház onkológiai járóbeteg ellátás kialakítása</t>
  </si>
  <si>
    <t xml:space="preserve">   2009. módosított előirányzat</t>
  </si>
  <si>
    <t xml:space="preserve">   Előirányzatváltozás %-a</t>
  </si>
  <si>
    <t>Vaszary Kolos Kórház gép- műszer beszerzése</t>
  </si>
  <si>
    <t>MMSz családsegítés működéséhez hozzájárulás</t>
  </si>
  <si>
    <t>Pénzmaradvány kötött felhasználásra (befolyt pályzati előlegek, kisebbségek bankszámlák, és intézményi pályázati számlákon szereplő pénzei)</t>
  </si>
  <si>
    <t>Esztergomért kötvény</t>
  </si>
  <si>
    <t>Közoktatási informatikai fejlesztés 2010. Évről</t>
  </si>
  <si>
    <t>Közművelődési - és érdekeltségnövelő támogatás 2010. Évről</t>
  </si>
  <si>
    <t>Helyi közforgalmú közlekedés- önrész 9.335 eFt és pályázati pénz 10.238 eFt 2010. Évről</t>
  </si>
  <si>
    <t>Zsolt Nándor Alapfokú Zene- és Művészeti Iskola- alapfokú művészeti oktatás támogatása 2010. évről</t>
  </si>
  <si>
    <t>Gönczi Béla díj</t>
  </si>
  <si>
    <t>Életút Egyesület fogyatékosok nappali ellátására támogatás</t>
  </si>
  <si>
    <t>Aprófalva Bölcsőde távriasztó</t>
  </si>
  <si>
    <t>Intézményi betörésekből származó károkra</t>
  </si>
  <si>
    <t>Gyermekkert Alapítvány- gyermekjóléti szolgálat ellátására</t>
  </si>
  <si>
    <t>Intézmény karbantartás</t>
  </si>
  <si>
    <t>Működés biztosításhoz szükséges informatikai eszközök pótlása, karbantartása (szerver, nyomtató, tárolóegység, számítógép)</t>
  </si>
  <si>
    <t>Adósságkezelési alap</t>
  </si>
  <si>
    <t>Közcélú foglalkoztatás támogatása</t>
  </si>
  <si>
    <t>Kompenzáció</t>
  </si>
  <si>
    <t>Iskolatej</t>
  </si>
  <si>
    <t>Intézményi érintésvédelem</t>
  </si>
  <si>
    <t>Tartalékok össz. 2011. év</t>
  </si>
  <si>
    <t>Esztergom Város Önkormányzata 2011. évi költségvetésről és a költségvetés végrehajtásának szabályairól szóló  /2011.(  .  .) esztergomi ör. rendelet  6/17 sz. melléklete</t>
  </si>
  <si>
    <t>Parkoló üzemeltetési költség</t>
  </si>
  <si>
    <t>Parkolási üzemeltetési költség</t>
  </si>
  <si>
    <t>2011. módosított előirányzat</t>
  </si>
  <si>
    <t>2011. módosított előirányzat összesen:</t>
  </si>
  <si>
    <t>Esztergom Város Önkormányzata 2011. évi költségvetésről és a költségvetés végrehajtásának szabályairól szóló  /2011.(  .  .) esztergomi ör. rendelet  6/18 sz. melléklete</t>
  </si>
  <si>
    <t>Vagyonvesztés megelőzése</t>
  </si>
  <si>
    <t>Déli Kanonoksor állagmegóvása</t>
  </si>
  <si>
    <t>Élményfürdő állagmegóvása (épület értékének kb. 2%-a)</t>
  </si>
  <si>
    <t>Esztergom Város Önkormányzata 2011. évi költségvetésről és a költségvetés végrehajtásának szabályairól szóló  /2011.(  .  .) esztergomi ör. rendelet 6/B sz. melléklete</t>
  </si>
  <si>
    <t>Esztergom, 2011. január</t>
  </si>
  <si>
    <t>Tagdíjak (TÖOSZ , Közép-dunavölgyi Vízgazdálkodási Társulás, P-B-Zs Kistérség, FAÖT, Rendőrautó)</t>
  </si>
  <si>
    <t>869042</t>
  </si>
  <si>
    <t>370000</t>
  </si>
  <si>
    <t>470000</t>
  </si>
  <si>
    <t>Pilisborosjenő Község 2013. évi  költségvetése</t>
  </si>
  <si>
    <t xml:space="preserve">   2013. eredeti előirányzat</t>
  </si>
  <si>
    <t>2013. évi eredeti előirányzat összesen:</t>
  </si>
  <si>
    <t>2012. eredeti előirányzat</t>
  </si>
  <si>
    <t>2013. eredeti. előirányzat</t>
  </si>
  <si>
    <t>2013. eredeti előirányzat</t>
  </si>
  <si>
    <t>Pilisborosjenő Község Önkormányzatának 2013. évi  költségvetése</t>
  </si>
  <si>
    <t xml:space="preserve">                 2013. eredeti előirányzat</t>
  </si>
  <si>
    <t>Adatok EFt-ban</t>
  </si>
  <si>
    <t>Közfoglalkoztatás</t>
  </si>
  <si>
    <t>Önkormányzatok igazgatási feladatai</t>
  </si>
  <si>
    <t>841126</t>
  </si>
  <si>
    <t>Foglalkozás-egészségügyi ellátás</t>
  </si>
  <si>
    <t>szennyvíztisztító kapacítás lekötés, bővítés</t>
  </si>
  <si>
    <t>energetikai pályázat önrésze</t>
  </si>
  <si>
    <t>óvodai pályázat</t>
  </si>
  <si>
    <t>882113</t>
  </si>
  <si>
    <t>882114</t>
  </si>
  <si>
    <t>381101</t>
  </si>
  <si>
    <t>680001</t>
  </si>
  <si>
    <t>680002</t>
  </si>
  <si>
    <t>tájház kerítés, megb.díj</t>
  </si>
  <si>
    <t>1935+484</t>
  </si>
  <si>
    <t>Lakó és nem lakóépület építése</t>
  </si>
  <si>
    <r>
      <t>Pilisborosjenő község Önkormányzata 2012. évi költségvetésről és a költségvetés végrehajtásának szabályairól szóló  3/2012.(II.26.) önkormányzati rendelet</t>
    </r>
    <r>
      <rPr>
        <b/>
        <sz val="10"/>
        <rFont val="Times New Roman"/>
        <family val="1"/>
      </rPr>
      <t xml:space="preserve"> 6/5 sz</t>
    </r>
    <r>
      <rPr>
        <sz val="10"/>
        <rFont val="Times New Roman"/>
        <family val="1"/>
      </rPr>
      <t>. melléklete</t>
    </r>
  </si>
  <si>
    <t>Pilisborosjenő Község Önkormányzata …../2013.(VII.30.) szláműönkormányzati rendeletének 6/1 sz. melléklete</t>
  </si>
  <si>
    <r>
      <t xml:space="preserve">Pilisborosjenő Község Önkormányzata …../2013.(VII.30.) számú önkormányzati rendeletének </t>
    </r>
    <r>
      <rPr>
        <b/>
        <sz val="10"/>
        <rFont val="Times New Roman"/>
        <family val="1"/>
      </rPr>
      <t>6/2 sz</t>
    </r>
    <r>
      <rPr>
        <sz val="10"/>
        <rFont val="Times New Roman"/>
        <family val="1"/>
      </rPr>
      <t>. melléklete</t>
    </r>
  </si>
  <si>
    <r>
      <t>Pilisborosjenő Község Önkormányzata …../2013.(VII.30.) számú önkormányzati rendeletének</t>
    </r>
    <r>
      <rPr>
        <b/>
        <sz val="10"/>
        <rFont val="Times New Roman"/>
        <family val="1"/>
      </rPr>
      <t xml:space="preserve"> 6/3 sz.</t>
    </r>
    <r>
      <rPr>
        <sz val="10"/>
        <rFont val="Times New Roman"/>
        <family val="1"/>
      </rPr>
      <t xml:space="preserve"> melléklete</t>
    </r>
  </si>
  <si>
    <r>
      <t xml:space="preserve">Pilisborosjenő Község Önkormányzata …../2013.(VII.30.) számú önkormányzati rendeletének </t>
    </r>
    <r>
      <rPr>
        <b/>
        <sz val="10"/>
        <rFont val="Times New Roman"/>
        <family val="1"/>
      </rPr>
      <t>6/4 sz</t>
    </r>
    <r>
      <rPr>
        <sz val="10"/>
        <rFont val="Times New Roman"/>
        <family val="1"/>
      </rPr>
      <t>. melléklete</t>
    </r>
  </si>
  <si>
    <r>
      <t>Pilisborosjenő Község Önkormányzata …../2013.(VII.30.) számú önkormányzati rendeletének</t>
    </r>
    <r>
      <rPr>
        <b/>
        <sz val="10"/>
        <rFont val="Times New Roman"/>
        <family val="1"/>
      </rPr>
      <t xml:space="preserve"> 6/6 sz.</t>
    </r>
    <r>
      <rPr>
        <sz val="10"/>
        <rFont val="Times New Roman"/>
        <family val="1"/>
      </rPr>
      <t xml:space="preserve"> melléklete</t>
    </r>
  </si>
  <si>
    <r>
      <t>Pilisborosjenő Község Önkormányzata …../2013.(VII.30.) számú önkormányzati rendeletének</t>
    </r>
    <r>
      <rPr>
        <b/>
        <sz val="10"/>
        <rFont val="Times New Roman"/>
        <family val="1"/>
      </rPr>
      <t xml:space="preserve"> 6/7 sz</t>
    </r>
    <r>
      <rPr>
        <sz val="10"/>
        <rFont val="Times New Roman"/>
        <family val="1"/>
      </rPr>
      <t>. melléklete</t>
    </r>
  </si>
  <si>
    <r>
      <t>Pilisborosjenő Község Önkormányzata …../2013.(VII.30.) számú önkormányzati rendeletének</t>
    </r>
    <r>
      <rPr>
        <b/>
        <sz val="10"/>
        <rFont val="Times New Roman"/>
        <family val="1"/>
      </rPr>
      <t xml:space="preserve"> 6/8 </t>
    </r>
    <r>
      <rPr>
        <sz val="10"/>
        <rFont val="Times New Roman"/>
        <family val="1"/>
      </rPr>
      <t>sz. melléklete</t>
    </r>
  </si>
  <si>
    <r>
      <t>Pilisborosjenő Község Önkormányzata …../2013.(VII.30.) számú önkormányzati rendeletének</t>
    </r>
    <r>
      <rPr>
        <b/>
        <sz val="10"/>
        <rFont val="Times New Roman"/>
        <family val="1"/>
      </rPr>
      <t xml:space="preserve"> 6/9 sz.</t>
    </r>
    <r>
      <rPr>
        <sz val="10"/>
        <rFont val="Times New Roman"/>
        <family val="1"/>
      </rPr>
      <t xml:space="preserve"> melléklete</t>
    </r>
  </si>
  <si>
    <r>
      <t xml:space="preserve">Pilisborosjenő Község Önkormányzata …../2013.(VII.30.) számú önkormányzati rendeletének </t>
    </r>
    <r>
      <rPr>
        <b/>
        <sz val="10"/>
        <rFont val="Times New Roman"/>
        <family val="1"/>
      </rPr>
      <t>6/10.sz</t>
    </r>
    <r>
      <rPr>
        <sz val="10"/>
        <rFont val="Times New Roman"/>
        <family val="1"/>
      </rPr>
      <t>. melléklete</t>
    </r>
  </si>
  <si>
    <r>
      <t xml:space="preserve">Pilisborosjenő Község Önkormányzata …../2013.(VII.30.) számú önkormányzati rendeletének </t>
    </r>
    <r>
      <rPr>
        <b/>
        <sz val="10"/>
        <rFont val="Times New Roman"/>
        <family val="1"/>
      </rPr>
      <t>6/11. sz.</t>
    </r>
    <r>
      <rPr>
        <sz val="10"/>
        <rFont val="Times New Roman"/>
        <family val="1"/>
      </rPr>
      <t xml:space="preserve"> melléklete</t>
    </r>
  </si>
  <si>
    <t>Pilisborosjenő, 2013.július</t>
  </si>
  <si>
    <r>
      <t>Pilisborosjenő Község Önkormányzata …../2013.(VII.30.) szláműönkormányzati rendeletének</t>
    </r>
    <r>
      <rPr>
        <b/>
        <sz val="10"/>
        <rFont val="Times New Roman"/>
        <family val="1"/>
      </rPr>
      <t xml:space="preserve"> 6 sz.</t>
    </r>
    <r>
      <rPr>
        <sz val="10"/>
        <rFont val="Times New Roman"/>
        <family val="1"/>
      </rPr>
      <t xml:space="preserve"> melléklete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</si>
</sst>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0.0%"/>
  </numFmts>
  <fonts count="41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H-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sz val="8"/>
      <name val="H-Times New Roman"/>
      <family val="0"/>
    </font>
    <font>
      <b/>
      <sz val="14"/>
      <name val="Times New Roman"/>
      <family val="1"/>
    </font>
    <font>
      <sz val="11"/>
      <name val="H-Times New Roman"/>
      <family val="0"/>
    </font>
    <font>
      <b/>
      <sz val="10"/>
      <name val="H-Times New Roman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9" fontId="1" fillId="0" borderId="0" applyFill="0" applyBorder="0" applyAlignment="0" applyProtection="0"/>
  </cellStyleXfs>
  <cellXfs count="549">
    <xf numFmtId="0" fontId="0" fillId="0" borderId="0" xfId="0" applyAlignment="1">
      <alignment/>
    </xf>
    <xf numFmtId="3" fontId="23" fillId="0" borderId="10" xfId="0" applyNumberFormat="1" applyFont="1" applyBorder="1" applyAlignment="1">
      <alignment/>
    </xf>
    <xf numFmtId="3" fontId="20" fillId="16" borderId="11" xfId="0" applyNumberFormat="1" applyFont="1" applyFill="1" applyBorder="1" applyAlignment="1">
      <alignment/>
    </xf>
    <xf numFmtId="3" fontId="23" fillId="0" borderId="12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6" fillId="16" borderId="0" xfId="54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/>
    </xf>
    <xf numFmtId="0" fontId="24" fillId="0" borderId="0" xfId="0" applyFont="1" applyBorder="1" applyAlignment="1">
      <alignment/>
    </xf>
    <xf numFmtId="49" fontId="25" fillId="16" borderId="0" xfId="0" applyNumberFormat="1" applyFont="1" applyFill="1" applyBorder="1" applyAlignment="1">
      <alignment horizontal="center" vertical="center"/>
    </xf>
    <xf numFmtId="0" fontId="28" fillId="16" borderId="13" xfId="0" applyFont="1" applyFill="1" applyBorder="1" applyAlignment="1">
      <alignment horizontal="center" vertical="top"/>
    </xf>
    <xf numFmtId="0" fontId="29" fillId="16" borderId="13" xfId="0" applyFont="1" applyFill="1" applyBorder="1" applyAlignment="1">
      <alignment horizontal="center" vertical="top"/>
    </xf>
    <xf numFmtId="3" fontId="28" fillId="16" borderId="13" xfId="0" applyNumberFormat="1" applyFont="1" applyFill="1" applyBorder="1" applyAlignment="1">
      <alignment horizontal="center" vertical="top"/>
    </xf>
    <xf numFmtId="3" fontId="29" fillId="16" borderId="13" xfId="0" applyNumberFormat="1" applyFont="1" applyFill="1" applyBorder="1" applyAlignment="1">
      <alignment horizontal="center" vertical="top"/>
    </xf>
    <xf numFmtId="0" fontId="25" fillId="16" borderId="14" xfId="0" applyFont="1" applyFill="1" applyBorder="1" applyAlignment="1">
      <alignment horizontal="center" wrapText="1"/>
    </xf>
    <xf numFmtId="0" fontId="25" fillId="16" borderId="15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textRotation="90" wrapText="1"/>
    </xf>
    <xf numFmtId="3" fontId="25" fillId="16" borderId="16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/>
    </xf>
    <xf numFmtId="164" fontId="25" fillId="0" borderId="17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3" fontId="25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164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4" fillId="0" borderId="20" xfId="0" applyFont="1" applyBorder="1" applyAlignment="1">
      <alignment wrapText="1"/>
    </xf>
    <xf numFmtId="3" fontId="25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4" fillId="0" borderId="0" xfId="0" applyFont="1" applyAlignment="1">
      <alignment horizontal="left" vertical="top"/>
    </xf>
    <xf numFmtId="0" fontId="24" fillId="16" borderId="0" xfId="0" applyFont="1" applyFill="1" applyAlignment="1">
      <alignment vertical="top"/>
    </xf>
    <xf numFmtId="3" fontId="25" fillId="16" borderId="0" xfId="0" applyNumberFormat="1" applyFont="1" applyFill="1" applyAlignment="1">
      <alignment vertical="top"/>
    </xf>
    <xf numFmtId="3" fontId="21" fillId="16" borderId="0" xfId="0" applyNumberFormat="1" applyFont="1" applyFill="1" applyAlignment="1">
      <alignment vertical="top"/>
    </xf>
    <xf numFmtId="3" fontId="24" fillId="16" borderId="0" xfId="0" applyNumberFormat="1" applyFont="1" applyFill="1" applyAlignment="1">
      <alignment vertical="top"/>
    </xf>
    <xf numFmtId="0" fontId="24" fillId="0" borderId="0" xfId="0" applyFont="1" applyAlignment="1">
      <alignment horizontal="center" vertical="top"/>
    </xf>
    <xf numFmtId="0" fontId="26" fillId="0" borderId="0" xfId="54" applyFont="1">
      <alignment/>
      <protection/>
    </xf>
    <xf numFmtId="3" fontId="26" fillId="0" borderId="0" xfId="54" applyNumberFormat="1" applyFont="1">
      <alignment/>
      <protection/>
    </xf>
    <xf numFmtId="1" fontId="26" fillId="0" borderId="0" xfId="54" applyNumberFormat="1" applyFont="1">
      <alignment/>
      <protection/>
    </xf>
    <xf numFmtId="1" fontId="32" fillId="0" borderId="23" xfId="54" applyNumberFormat="1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3" fontId="30" fillId="0" borderId="24" xfId="0" applyNumberFormat="1" applyFont="1" applyBorder="1" applyAlignment="1">
      <alignment horizontal="center" vertical="center" textRotation="90" wrapText="1"/>
    </xf>
    <xf numFmtId="3" fontId="30" fillId="16" borderId="25" xfId="0" applyNumberFormat="1" applyFont="1" applyFill="1" applyBorder="1" applyAlignment="1">
      <alignment horizontal="center" vertical="center" textRotation="90" wrapText="1"/>
    </xf>
    <xf numFmtId="1" fontId="32" fillId="0" borderId="0" xfId="54" applyNumberFormat="1" applyFont="1" applyBorder="1" applyAlignment="1">
      <alignment horizontal="center" vertical="center" wrapText="1"/>
      <protection/>
    </xf>
    <xf numFmtId="3" fontId="30" fillId="0" borderId="26" xfId="0" applyNumberFormat="1" applyFont="1" applyBorder="1" applyAlignment="1">
      <alignment horizontal="center" vertical="center" textRotation="90" wrapText="1"/>
    </xf>
    <xf numFmtId="0" fontId="26" fillId="0" borderId="27" xfId="54" applyFont="1" applyBorder="1">
      <alignment/>
      <protection/>
    </xf>
    <xf numFmtId="0" fontId="15" fillId="0" borderId="11" xfId="54" applyFont="1" applyBorder="1">
      <alignment/>
      <protection/>
    </xf>
    <xf numFmtId="3" fontId="15" fillId="0" borderId="11" xfId="54" applyNumberFormat="1" applyFont="1" applyBorder="1">
      <alignment/>
      <protection/>
    </xf>
    <xf numFmtId="1" fontId="26" fillId="0" borderId="0" xfId="54" applyNumberFormat="1" applyFont="1" applyBorder="1">
      <alignment/>
      <protection/>
    </xf>
    <xf numFmtId="0" fontId="26" fillId="0" borderId="28" xfId="54" applyFont="1" applyBorder="1">
      <alignment/>
      <protection/>
    </xf>
    <xf numFmtId="0" fontId="26" fillId="0" borderId="10" xfId="54" applyFont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3" fontId="30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24" fillId="16" borderId="11" xfId="55" applyFont="1" applyFill="1" applyBorder="1">
      <alignment/>
      <protection/>
    </xf>
    <xf numFmtId="0" fontId="15" fillId="0" borderId="29" xfId="0" applyFont="1" applyBorder="1" applyAlignment="1">
      <alignment horizontal="center" vertical="center"/>
    </xf>
    <xf numFmtId="0" fontId="24" fillId="16" borderId="20" xfId="55" applyFont="1" applyFill="1" applyBorder="1">
      <alignment/>
      <protection/>
    </xf>
    <xf numFmtId="3" fontId="30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16" borderId="0" xfId="0" applyFont="1" applyFill="1" applyAlignment="1">
      <alignment horizontal="center" vertical="center"/>
    </xf>
    <xf numFmtId="3" fontId="30" fillId="16" borderId="0" xfId="0" applyNumberFormat="1" applyFont="1" applyFill="1" applyAlignment="1">
      <alignment horizontal="center" vertical="center"/>
    </xf>
    <xf numFmtId="3" fontId="15" fillId="16" borderId="0" xfId="0" applyNumberFormat="1" applyFont="1" applyFill="1" applyAlignment="1">
      <alignment horizontal="center" vertical="center"/>
    </xf>
    <xf numFmtId="0" fontId="26" fillId="16" borderId="0" xfId="54" applyFont="1" applyFill="1">
      <alignment/>
      <protection/>
    </xf>
    <xf numFmtId="1" fontId="26" fillId="16" borderId="0" xfId="54" applyNumberFormat="1" applyFont="1" applyFill="1">
      <alignment/>
      <protection/>
    </xf>
    <xf numFmtId="0" fontId="34" fillId="16" borderId="0" xfId="0" applyFont="1" applyFill="1" applyBorder="1" applyAlignment="1">
      <alignment horizontal="center" vertical="top" wrapText="1"/>
    </xf>
    <xf numFmtId="0" fontId="34" fillId="16" borderId="13" xfId="0" applyFont="1" applyFill="1" applyBorder="1" applyAlignment="1">
      <alignment horizontal="center" vertical="top"/>
    </xf>
    <xf numFmtId="0" fontId="35" fillId="16" borderId="13" xfId="0" applyFont="1" applyFill="1" applyBorder="1" applyAlignment="1">
      <alignment horizontal="center" vertical="top"/>
    </xf>
    <xf numFmtId="3" fontId="34" fillId="16" borderId="13" xfId="0" applyNumberFormat="1" applyFont="1" applyFill="1" applyBorder="1" applyAlignment="1">
      <alignment horizontal="center" vertical="top"/>
    </xf>
    <xf numFmtId="3" fontId="35" fillId="16" borderId="13" xfId="0" applyNumberFormat="1" applyFont="1" applyFill="1" applyBorder="1" applyAlignment="1">
      <alignment horizontal="center" vertical="top"/>
    </xf>
    <xf numFmtId="3" fontId="35" fillId="16" borderId="13" xfId="0" applyNumberFormat="1" applyFont="1" applyFill="1" applyBorder="1" applyAlignment="1">
      <alignment horizontal="right"/>
    </xf>
    <xf numFmtId="0" fontId="30" fillId="16" borderId="14" xfId="0" applyFont="1" applyFill="1" applyBorder="1" applyAlignment="1">
      <alignment horizontal="center" wrapText="1"/>
    </xf>
    <xf numFmtId="0" fontId="30" fillId="16" borderId="15" xfId="0" applyFont="1" applyFill="1" applyBorder="1" applyAlignment="1">
      <alignment horizontal="center" wrapText="1"/>
    </xf>
    <xf numFmtId="3" fontId="30" fillId="16" borderId="11" xfId="0" applyNumberFormat="1" applyFont="1" applyFill="1" applyBorder="1" applyAlignment="1">
      <alignment horizontal="center" vertical="center" textRotation="90" wrapText="1"/>
    </xf>
    <xf numFmtId="3" fontId="30" fillId="16" borderId="16" xfId="0" applyNumberFormat="1" applyFont="1" applyFill="1" applyBorder="1" applyAlignment="1">
      <alignment horizontal="center" vertical="center" textRotation="90" wrapText="1"/>
    </xf>
    <xf numFmtId="3" fontId="30" fillId="16" borderId="11" xfId="0" applyNumberFormat="1" applyFont="1" applyFill="1" applyBorder="1" applyAlignment="1">
      <alignment/>
    </xf>
    <xf numFmtId="3" fontId="15" fillId="16" borderId="11" xfId="0" applyNumberFormat="1" applyFont="1" applyFill="1" applyBorder="1" applyAlignment="1">
      <alignment/>
    </xf>
    <xf numFmtId="0" fontId="24" fillId="16" borderId="11" xfId="0" applyFont="1" applyFill="1" applyBorder="1" applyAlignment="1">
      <alignment wrapText="1"/>
    </xf>
    <xf numFmtId="3" fontId="30" fillId="16" borderId="22" xfId="0" applyNumberFormat="1" applyFont="1" applyFill="1" applyBorder="1" applyAlignment="1">
      <alignment/>
    </xf>
    <xf numFmtId="0" fontId="15" fillId="16" borderId="0" xfId="0" applyFont="1" applyFill="1" applyAlignment="1">
      <alignment/>
    </xf>
    <xf numFmtId="3" fontId="30" fillId="16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/>
    </xf>
    <xf numFmtId="3" fontId="30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/>
    </xf>
    <xf numFmtId="3" fontId="35" fillId="16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 vertical="center" textRotation="90" wrapText="1"/>
    </xf>
    <xf numFmtId="3" fontId="30" fillId="16" borderId="21" xfId="0" applyNumberFormat="1" applyFont="1" applyFill="1" applyBorder="1" applyAlignment="1">
      <alignment horizontal="center" vertical="center" textRotation="90" wrapText="1"/>
    </xf>
    <xf numFmtId="0" fontId="30" fillId="0" borderId="30" xfId="0" applyFont="1" applyFill="1" applyBorder="1" applyAlignment="1">
      <alignment/>
    </xf>
    <xf numFmtId="0" fontId="30" fillId="0" borderId="31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left" wrapText="1"/>
    </xf>
    <xf numFmtId="164" fontId="15" fillId="0" borderId="19" xfId="0" applyNumberFormat="1" applyFont="1" applyBorder="1" applyAlignment="1">
      <alignment/>
    </xf>
    <xf numFmtId="0" fontId="15" fillId="0" borderId="27" xfId="0" applyFont="1" applyBorder="1" applyAlignment="1">
      <alignment horizontal="left" wrapText="1"/>
    </xf>
    <xf numFmtId="3" fontId="15" fillId="0" borderId="27" xfId="0" applyNumberFormat="1" applyFont="1" applyBorder="1" applyAlignment="1">
      <alignment/>
    </xf>
    <xf numFmtId="164" fontId="15" fillId="0" borderId="19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3" fontId="15" fillId="0" borderId="21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30" fillId="0" borderId="22" xfId="0" applyNumberFormat="1" applyFont="1" applyBorder="1" applyAlignment="1">
      <alignment/>
    </xf>
    <xf numFmtId="3" fontId="30" fillId="0" borderId="33" xfId="0" applyNumberFormat="1" applyFont="1" applyBorder="1" applyAlignment="1">
      <alignment/>
    </xf>
    <xf numFmtId="3" fontId="30" fillId="0" borderId="34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center" vertical="center" textRotation="90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left" wrapText="1"/>
    </xf>
    <xf numFmtId="3" fontId="30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30" fillId="0" borderId="35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3" fontId="30" fillId="0" borderId="36" xfId="0" applyNumberFormat="1" applyFont="1" applyBorder="1" applyAlignment="1">
      <alignment/>
    </xf>
    <xf numFmtId="0" fontId="27" fillId="16" borderId="0" xfId="0" applyFont="1" applyFill="1" applyAlignment="1">
      <alignment horizontal="left"/>
    </xf>
    <xf numFmtId="0" fontId="24" fillId="0" borderId="0" xfId="0" applyFont="1" applyAlignment="1">
      <alignment horizontal="left" vertical="center"/>
    </xf>
    <xf numFmtId="164" fontId="15" fillId="0" borderId="37" xfId="0" applyNumberFormat="1" applyFont="1" applyBorder="1" applyAlignment="1">
      <alignment/>
    </xf>
    <xf numFmtId="0" fontId="24" fillId="0" borderId="13" xfId="0" applyFont="1" applyBorder="1" applyAlignment="1">
      <alignment wrapText="1"/>
    </xf>
    <xf numFmtId="3" fontId="15" fillId="0" borderId="13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24" fillId="0" borderId="0" xfId="0" applyFont="1" applyAlignment="1">
      <alignment horizontal="left"/>
    </xf>
    <xf numFmtId="3" fontId="33" fillId="0" borderId="10" xfId="0" applyNumberFormat="1" applyFont="1" applyBorder="1" applyAlignment="1">
      <alignment/>
    </xf>
    <xf numFmtId="0" fontId="15" fillId="16" borderId="0" xfId="0" applyFont="1" applyFill="1" applyBorder="1" applyAlignment="1">
      <alignment/>
    </xf>
    <xf numFmtId="3" fontId="30" fillId="16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0" fontId="26" fillId="0" borderId="0" xfId="54" applyFont="1" applyBorder="1">
      <alignment/>
      <protection/>
    </xf>
    <xf numFmtId="0" fontId="26" fillId="16" borderId="0" xfId="54" applyFont="1" applyFill="1" applyBorder="1" applyAlignment="1">
      <alignment vertical="center" wrapText="1"/>
      <protection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Font="1" applyFill="1" applyBorder="1" applyAlignment="1">
      <alignment horizontal="center" vertical="top"/>
    </xf>
    <xf numFmtId="3" fontId="34" fillId="16" borderId="0" xfId="0" applyNumberFormat="1" applyFont="1" applyFill="1" applyBorder="1" applyAlignment="1">
      <alignment horizontal="center" vertical="top"/>
    </xf>
    <xf numFmtId="3" fontId="35" fillId="16" borderId="0" xfId="0" applyNumberFormat="1" applyFont="1" applyFill="1" applyBorder="1" applyAlignment="1">
      <alignment horizontal="center" vertical="top"/>
    </xf>
    <xf numFmtId="0" fontId="24" fillId="16" borderId="40" xfId="55" applyFont="1" applyFill="1" applyBorder="1">
      <alignment/>
      <protection/>
    </xf>
    <xf numFmtId="0" fontId="15" fillId="0" borderId="0" xfId="0" applyFont="1" applyFill="1" applyAlignment="1">
      <alignment horizontal="center" vertical="center"/>
    </xf>
    <xf numFmtId="3" fontId="30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65" fontId="25" fillId="0" borderId="11" xfId="0" applyNumberFormat="1" applyFont="1" applyBorder="1" applyAlignment="1">
      <alignment/>
    </xf>
    <xf numFmtId="165" fontId="24" fillId="0" borderId="11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3" fontId="24" fillId="16" borderId="11" xfId="0" applyNumberFormat="1" applyFont="1" applyFill="1" applyBorder="1" applyAlignment="1">
      <alignment/>
    </xf>
    <xf numFmtId="0" fontId="24" fillId="0" borderId="32" xfId="0" applyFont="1" applyBorder="1" applyAlignment="1">
      <alignment wrapText="1"/>
    </xf>
    <xf numFmtId="3" fontId="25" fillId="0" borderId="41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3" fontId="24" fillId="0" borderId="41" xfId="0" applyNumberFormat="1" applyFont="1" applyFill="1" applyBorder="1" applyAlignment="1">
      <alignment/>
    </xf>
    <xf numFmtId="3" fontId="24" fillId="0" borderId="42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0" fontId="25" fillId="16" borderId="11" xfId="0" applyFont="1" applyFill="1" applyBorder="1" applyAlignment="1">
      <alignment horizontal="center" vertical="top" wrapText="1"/>
    </xf>
    <xf numFmtId="0" fontId="24" fillId="16" borderId="11" xfId="0" applyFont="1" applyFill="1" applyBorder="1" applyAlignment="1">
      <alignment horizontal="left" vertical="top" wrapText="1"/>
    </xf>
    <xf numFmtId="3" fontId="25" fillId="16" borderId="11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16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wrapText="1"/>
    </xf>
    <xf numFmtId="3" fontId="24" fillId="0" borderId="11" xfId="0" applyNumberFormat="1" applyFont="1" applyFill="1" applyBorder="1" applyAlignment="1">
      <alignment wrapText="1"/>
    </xf>
    <xf numFmtId="0" fontId="24" fillId="16" borderId="0" xfId="0" applyFont="1" applyFill="1" applyAlignment="1">
      <alignment/>
    </xf>
    <xf numFmtId="3" fontId="25" fillId="16" borderId="0" xfId="0" applyNumberFormat="1" applyFont="1" applyFill="1" applyAlignment="1">
      <alignment/>
    </xf>
    <xf numFmtId="3" fontId="24" fillId="16" borderId="0" xfId="0" applyNumberFormat="1" applyFont="1" applyFill="1" applyAlignment="1">
      <alignment/>
    </xf>
    <xf numFmtId="0" fontId="34" fillId="16" borderId="27" xfId="0" applyFont="1" applyFill="1" applyBorder="1" applyAlignment="1">
      <alignment horizontal="center" vertical="top"/>
    </xf>
    <xf numFmtId="3" fontId="35" fillId="16" borderId="28" xfId="0" applyNumberFormat="1" applyFont="1" applyFill="1" applyBorder="1" applyAlignment="1">
      <alignment horizontal="right"/>
    </xf>
    <xf numFmtId="0" fontId="15" fillId="0" borderId="41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3" fontId="23" fillId="0" borderId="43" xfId="0" applyNumberFormat="1" applyFont="1" applyBorder="1" applyAlignment="1">
      <alignment/>
    </xf>
    <xf numFmtId="3" fontId="25" fillId="0" borderId="20" xfId="0" applyNumberFormat="1" applyFont="1" applyBorder="1" applyAlignment="1">
      <alignment horizontal="center" vertical="center" textRotation="90" wrapText="1"/>
    </xf>
    <xf numFmtId="3" fontId="21" fillId="0" borderId="20" xfId="0" applyNumberFormat="1" applyFont="1" applyBorder="1" applyAlignment="1">
      <alignment horizontal="center" vertical="center" textRotation="90" wrapText="1"/>
    </xf>
    <xf numFmtId="3" fontId="25" fillId="16" borderId="21" xfId="0" applyNumberFormat="1" applyFont="1" applyFill="1" applyBorder="1" applyAlignment="1">
      <alignment horizontal="center" vertical="center" textRotation="90" wrapText="1"/>
    </xf>
    <xf numFmtId="3" fontId="22" fillId="0" borderId="18" xfId="0" applyNumberFormat="1" applyFont="1" applyBorder="1" applyAlignment="1">
      <alignment horizontal="center" vertical="center" textRotation="90" wrapText="1"/>
    </xf>
    <xf numFmtId="3" fontId="22" fillId="0" borderId="44" xfId="0" applyNumberFormat="1" applyFont="1" applyBorder="1" applyAlignment="1">
      <alignment horizontal="center" vertical="center" textRotation="90" wrapText="1"/>
    </xf>
    <xf numFmtId="3" fontId="22" fillId="16" borderId="45" xfId="0" applyNumberFormat="1" applyFont="1" applyFill="1" applyBorder="1" applyAlignment="1">
      <alignment horizontal="center" vertical="center" textRotation="90" wrapText="1"/>
    </xf>
    <xf numFmtId="0" fontId="28" fillId="16" borderId="0" xfId="0" applyFont="1" applyFill="1" applyBorder="1" applyAlignment="1">
      <alignment horizontal="center" vertical="top"/>
    </xf>
    <xf numFmtId="0" fontId="29" fillId="16" borderId="0" xfId="0" applyFont="1" applyFill="1" applyBorder="1" applyAlignment="1">
      <alignment horizontal="center" vertical="top"/>
    </xf>
    <xf numFmtId="0" fontId="25" fillId="16" borderId="46" xfId="0" applyFont="1" applyFill="1" applyBorder="1" applyAlignment="1">
      <alignment horizontal="center" wrapText="1"/>
    </xf>
    <xf numFmtId="0" fontId="25" fillId="16" borderId="47" xfId="0" applyFont="1" applyFill="1" applyBorder="1" applyAlignment="1">
      <alignment horizontal="center" wrapText="1"/>
    </xf>
    <xf numFmtId="3" fontId="22" fillId="16" borderId="48" xfId="0" applyNumberFormat="1" applyFont="1" applyFill="1" applyBorder="1" applyAlignment="1">
      <alignment horizontal="center" vertical="center" textRotation="90" wrapText="1"/>
    </xf>
    <xf numFmtId="164" fontId="25" fillId="0" borderId="49" xfId="0" applyNumberFormat="1" applyFont="1" applyBorder="1" applyAlignment="1">
      <alignment horizontal="center"/>
    </xf>
    <xf numFmtId="3" fontId="23" fillId="0" borderId="50" xfId="0" applyNumberFormat="1" applyFont="1" applyBorder="1" applyAlignment="1">
      <alignment/>
    </xf>
    <xf numFmtId="164" fontId="25" fillId="0" borderId="51" xfId="0" applyNumberFormat="1" applyFont="1" applyBorder="1" applyAlignment="1">
      <alignment horizontal="center"/>
    </xf>
    <xf numFmtId="164" fontId="25" fillId="0" borderId="52" xfId="0" applyNumberFormat="1" applyFont="1" applyBorder="1" applyAlignment="1">
      <alignment horizontal="center"/>
    </xf>
    <xf numFmtId="164" fontId="25" fillId="0" borderId="53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30" fillId="0" borderId="59" xfId="0" applyFont="1" applyFill="1" applyBorder="1" applyAlignment="1">
      <alignment/>
    </xf>
    <xf numFmtId="3" fontId="33" fillId="0" borderId="62" xfId="0" applyNumberFormat="1" applyFont="1" applyBorder="1" applyAlignment="1">
      <alignment/>
    </xf>
    <xf numFmtId="3" fontId="33" fillId="0" borderId="63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3" fillId="0" borderId="65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0" fontId="24" fillId="16" borderId="66" xfId="55" applyFont="1" applyFill="1" applyBorder="1">
      <alignment/>
      <protection/>
    </xf>
    <xf numFmtId="3" fontId="30" fillId="0" borderId="66" xfId="0" applyNumberFormat="1" applyFont="1" applyBorder="1" applyAlignment="1">
      <alignment/>
    </xf>
    <xf numFmtId="3" fontId="15" fillId="0" borderId="66" xfId="0" applyNumberFormat="1" applyFont="1" applyBorder="1" applyAlignment="1">
      <alignment/>
    </xf>
    <xf numFmtId="0" fontId="15" fillId="0" borderId="67" xfId="0" applyFont="1" applyBorder="1" applyAlignment="1">
      <alignment horizontal="center" vertical="center"/>
    </xf>
    <xf numFmtId="3" fontId="15" fillId="0" borderId="68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0" fontId="32" fillId="0" borderId="46" xfId="54" applyFont="1" applyBorder="1" applyAlignment="1">
      <alignment vertical="center" wrapText="1"/>
      <protection/>
    </xf>
    <xf numFmtId="1" fontId="32" fillId="0" borderId="63" xfId="54" applyNumberFormat="1" applyFont="1" applyBorder="1" applyAlignment="1">
      <alignment horizontal="center" vertical="center" wrapText="1"/>
      <protection/>
    </xf>
    <xf numFmtId="0" fontId="32" fillId="0" borderId="69" xfId="54" applyFont="1" applyBorder="1" applyAlignment="1">
      <alignment vertical="center" wrapText="1"/>
      <protection/>
    </xf>
    <xf numFmtId="3" fontId="30" fillId="16" borderId="70" xfId="0" applyNumberFormat="1" applyFont="1" applyFill="1" applyBorder="1" applyAlignment="1">
      <alignment horizontal="center" vertical="center" textRotation="90" wrapText="1"/>
    </xf>
    <xf numFmtId="0" fontId="26" fillId="0" borderId="69" xfId="54" applyFont="1" applyBorder="1">
      <alignment/>
      <protection/>
    </xf>
    <xf numFmtId="0" fontId="26" fillId="0" borderId="71" xfId="54" applyFont="1" applyBorder="1">
      <alignment/>
      <protection/>
    </xf>
    <xf numFmtId="0" fontId="26" fillId="0" borderId="72" xfId="54" applyFont="1" applyBorder="1">
      <alignment/>
      <protection/>
    </xf>
    <xf numFmtId="3" fontId="15" fillId="0" borderId="48" xfId="0" applyNumberFormat="1" applyFont="1" applyBorder="1" applyAlignment="1">
      <alignment/>
    </xf>
    <xf numFmtId="3" fontId="15" fillId="0" borderId="71" xfId="0" applyNumberFormat="1" applyFont="1" applyBorder="1" applyAlignment="1">
      <alignment/>
    </xf>
    <xf numFmtId="0" fontId="32" fillId="0" borderId="73" xfId="54" applyFont="1" applyBorder="1" applyAlignment="1">
      <alignment vertical="center" wrapText="1"/>
      <protection/>
    </xf>
    <xf numFmtId="3" fontId="33" fillId="0" borderId="74" xfId="0" applyNumberFormat="1" applyFont="1" applyBorder="1" applyAlignment="1">
      <alignment/>
    </xf>
    <xf numFmtId="0" fontId="30" fillId="16" borderId="46" xfId="0" applyFont="1" applyFill="1" applyBorder="1" applyAlignment="1">
      <alignment horizontal="center" wrapText="1"/>
    </xf>
    <xf numFmtId="0" fontId="30" fillId="16" borderId="47" xfId="0" applyFont="1" applyFill="1" applyBorder="1" applyAlignment="1">
      <alignment horizontal="center" wrapText="1"/>
    </xf>
    <xf numFmtId="3" fontId="15" fillId="16" borderId="43" xfId="0" applyNumberFormat="1" applyFont="1" applyFill="1" applyBorder="1" applyAlignment="1">
      <alignment/>
    </xf>
    <xf numFmtId="164" fontId="15" fillId="16" borderId="53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30" fillId="16" borderId="75" xfId="0" applyNumberFormat="1" applyFont="1" applyFill="1" applyBorder="1" applyAlignment="1">
      <alignment/>
    </xf>
    <xf numFmtId="3" fontId="30" fillId="16" borderId="54" xfId="0" applyNumberFormat="1" applyFont="1" applyFill="1" applyBorder="1" applyAlignment="1">
      <alignment/>
    </xf>
    <xf numFmtId="3" fontId="30" fillId="16" borderId="76" xfId="0" applyNumberFormat="1" applyFont="1" applyFill="1" applyBorder="1" applyAlignment="1">
      <alignment/>
    </xf>
    <xf numFmtId="3" fontId="30" fillId="16" borderId="43" xfId="0" applyNumberFormat="1" applyFont="1" applyFill="1" applyBorder="1" applyAlignment="1">
      <alignment horizontal="center" vertical="center" textRotation="90" wrapText="1"/>
    </xf>
    <xf numFmtId="0" fontId="24" fillId="16" borderId="0" xfId="0" applyFont="1" applyFill="1" applyBorder="1" applyAlignment="1">
      <alignment horizontal="left" vertical="top"/>
    </xf>
    <xf numFmtId="3" fontId="15" fillId="16" borderId="0" xfId="0" applyNumberFormat="1" applyFont="1" applyFill="1" applyBorder="1" applyAlignment="1">
      <alignment horizontal="center" vertical="center"/>
    </xf>
    <xf numFmtId="0" fontId="26" fillId="16" borderId="0" xfId="54" applyFont="1" applyFill="1" applyBorder="1">
      <alignment/>
      <protection/>
    </xf>
    <xf numFmtId="0" fontId="24" fillId="16" borderId="20" xfId="0" applyFont="1" applyFill="1" applyBorder="1" applyAlignment="1">
      <alignment wrapText="1"/>
    </xf>
    <xf numFmtId="3" fontId="30" fillId="16" borderId="20" xfId="0" applyNumberFormat="1" applyFont="1" applyFill="1" applyBorder="1" applyAlignment="1">
      <alignment/>
    </xf>
    <xf numFmtId="3" fontId="15" fillId="16" borderId="20" xfId="0" applyNumberFormat="1" applyFont="1" applyFill="1" applyBorder="1" applyAlignment="1">
      <alignment/>
    </xf>
    <xf numFmtId="3" fontId="15" fillId="16" borderId="48" xfId="0" applyNumberFormat="1" applyFont="1" applyFill="1" applyBorder="1" applyAlignment="1">
      <alignment/>
    </xf>
    <xf numFmtId="3" fontId="30" fillId="16" borderId="66" xfId="0" applyNumberFormat="1" applyFont="1" applyFill="1" applyBorder="1" applyAlignment="1">
      <alignment horizontal="center" vertical="center" textRotation="90" wrapText="1"/>
    </xf>
    <xf numFmtId="3" fontId="36" fillId="16" borderId="55" xfId="0" applyNumberFormat="1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left" vertical="top"/>
    </xf>
    <xf numFmtId="3" fontId="30" fillId="0" borderId="54" xfId="0" applyNumberFormat="1" applyFont="1" applyBorder="1" applyAlignment="1">
      <alignment/>
    </xf>
    <xf numFmtId="0" fontId="30" fillId="0" borderId="77" xfId="0" applyFont="1" applyFill="1" applyBorder="1" applyAlignment="1">
      <alignment/>
    </xf>
    <xf numFmtId="164" fontId="15" fillId="0" borderId="53" xfId="0" applyNumberFormat="1" applyFont="1" applyBorder="1" applyAlignment="1">
      <alignment/>
    </xf>
    <xf numFmtId="164" fontId="15" fillId="0" borderId="53" xfId="0" applyNumberFormat="1" applyFont="1" applyBorder="1" applyAlignment="1">
      <alignment horizontal="center"/>
    </xf>
    <xf numFmtId="3" fontId="30" fillId="0" borderId="57" xfId="0" applyNumberFormat="1" applyFont="1" applyBorder="1" applyAlignment="1">
      <alignment/>
    </xf>
    <xf numFmtId="3" fontId="30" fillId="0" borderId="78" xfId="0" applyNumberFormat="1" applyFont="1" applyBorder="1" applyAlignment="1">
      <alignment/>
    </xf>
    <xf numFmtId="3" fontId="30" fillId="0" borderId="79" xfId="0" applyNumberFormat="1" applyFont="1" applyBorder="1" applyAlignment="1">
      <alignment/>
    </xf>
    <xf numFmtId="3" fontId="30" fillId="0" borderId="80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3" fontId="30" fillId="0" borderId="82" xfId="0" applyNumberFormat="1" applyFont="1" applyBorder="1" applyAlignment="1">
      <alignment/>
    </xf>
    <xf numFmtId="3" fontId="30" fillId="0" borderId="83" xfId="0" applyNumberFormat="1" applyFont="1" applyBorder="1" applyAlignment="1">
      <alignment/>
    </xf>
    <xf numFmtId="3" fontId="30" fillId="0" borderId="84" xfId="0" applyNumberFormat="1" applyFont="1" applyBorder="1" applyAlignment="1">
      <alignment/>
    </xf>
    <xf numFmtId="3" fontId="30" fillId="0" borderId="85" xfId="0" applyNumberFormat="1" applyFont="1" applyBorder="1" applyAlignment="1">
      <alignment/>
    </xf>
    <xf numFmtId="3" fontId="30" fillId="0" borderId="86" xfId="0" applyNumberFormat="1" applyFont="1" applyBorder="1" applyAlignment="1">
      <alignment/>
    </xf>
    <xf numFmtId="3" fontId="30" fillId="0" borderId="87" xfId="0" applyNumberFormat="1" applyFont="1" applyBorder="1" applyAlignment="1">
      <alignment/>
    </xf>
    <xf numFmtId="3" fontId="30" fillId="0" borderId="62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3" fontId="30" fillId="0" borderId="76" xfId="0" applyNumberFormat="1" applyFont="1" applyBorder="1" applyAlignment="1">
      <alignment/>
    </xf>
    <xf numFmtId="3" fontId="33" fillId="0" borderId="72" xfId="0" applyNumberFormat="1" applyFont="1" applyBorder="1" applyAlignment="1">
      <alignment/>
    </xf>
    <xf numFmtId="0" fontId="30" fillId="0" borderId="72" xfId="0" applyFont="1" applyFill="1" applyBorder="1" applyAlignment="1">
      <alignment horizontal="left"/>
    </xf>
    <xf numFmtId="3" fontId="26" fillId="16" borderId="0" xfId="54" applyNumberFormat="1" applyFont="1" applyFill="1">
      <alignment/>
      <protection/>
    </xf>
    <xf numFmtId="0" fontId="0" fillId="0" borderId="62" xfId="0" applyFont="1" applyBorder="1" applyAlignment="1">
      <alignment/>
    </xf>
    <xf numFmtId="3" fontId="30" fillId="0" borderId="88" xfId="0" applyNumberFormat="1" applyFont="1" applyBorder="1" applyAlignment="1">
      <alignment/>
    </xf>
    <xf numFmtId="0" fontId="0" fillId="0" borderId="0" xfId="0" applyFont="1" applyAlignment="1">
      <alignment/>
    </xf>
    <xf numFmtId="49" fontId="28" fillId="16" borderId="0" xfId="0" applyNumberFormat="1" applyFont="1" applyFill="1" applyBorder="1" applyAlignment="1">
      <alignment horizontal="center" vertical="top"/>
    </xf>
    <xf numFmtId="1" fontId="28" fillId="16" borderId="0" xfId="0" applyNumberFormat="1" applyFont="1" applyFill="1" applyBorder="1" applyAlignment="1">
      <alignment horizontal="center" vertical="top"/>
    </xf>
    <xf numFmtId="1" fontId="29" fillId="16" borderId="0" xfId="0" applyNumberFormat="1" applyFont="1" applyFill="1" applyBorder="1" applyAlignment="1">
      <alignment horizontal="center" vertical="top"/>
    </xf>
    <xf numFmtId="49" fontId="25" fillId="16" borderId="46" xfId="0" applyNumberFormat="1" applyFont="1" applyFill="1" applyBorder="1" applyAlignment="1">
      <alignment horizontal="center" wrapText="1"/>
    </xf>
    <xf numFmtId="0" fontId="24" fillId="16" borderId="47" xfId="0" applyFont="1" applyFill="1" applyBorder="1" applyAlignment="1">
      <alignment horizontal="center" wrapText="1"/>
    </xf>
    <xf numFmtId="1" fontId="25" fillId="0" borderId="24" xfId="0" applyNumberFormat="1" applyFont="1" applyBorder="1" applyAlignment="1">
      <alignment horizontal="center" vertical="center" textRotation="90" wrapText="1"/>
    </xf>
    <xf numFmtId="1" fontId="25" fillId="16" borderId="89" xfId="0" applyNumberFormat="1" applyFont="1" applyFill="1" applyBorder="1" applyAlignment="1">
      <alignment horizontal="center" vertical="center" textRotation="90" wrapText="1"/>
    </xf>
    <xf numFmtId="49" fontId="25" fillId="0" borderId="90" xfId="0" applyNumberFormat="1" applyFont="1" applyFill="1" applyBorder="1" applyAlignment="1">
      <alignment horizontal="center"/>
    </xf>
    <xf numFmtId="3" fontId="30" fillId="0" borderId="91" xfId="0" applyNumberFormat="1" applyFont="1" applyBorder="1" applyAlignment="1">
      <alignment horizontal="center" vertical="center" textRotation="90" wrapText="1"/>
    </xf>
    <xf numFmtId="3" fontId="30" fillId="16" borderId="92" xfId="0" applyNumberFormat="1" applyFont="1" applyFill="1" applyBorder="1" applyAlignment="1">
      <alignment horizontal="center" vertical="center" textRotation="90" wrapText="1"/>
    </xf>
    <xf numFmtId="49" fontId="24" fillId="0" borderId="52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49" fontId="24" fillId="0" borderId="93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textRotation="90" wrapText="1"/>
    </xf>
    <xf numFmtId="3" fontId="30" fillId="16" borderId="72" xfId="0" applyNumberFormat="1" applyFont="1" applyFill="1" applyBorder="1" applyAlignment="1">
      <alignment horizontal="center" vertical="center" textRotation="90" wrapText="1"/>
    </xf>
    <xf numFmtId="3" fontId="0" fillId="0" borderId="12" xfId="0" applyNumberFormat="1" applyFont="1" applyBorder="1" applyAlignment="1">
      <alignment/>
    </xf>
    <xf numFmtId="49" fontId="25" fillId="0" borderId="52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left" wrapText="1"/>
    </xf>
    <xf numFmtId="3" fontId="24" fillId="0" borderId="52" xfId="0" applyNumberFormat="1" applyFont="1" applyFill="1" applyBorder="1" applyAlignment="1">
      <alignment/>
    </xf>
    <xf numFmtId="3" fontId="24" fillId="0" borderId="43" xfId="0" applyNumberFormat="1" applyFont="1" applyFill="1" applyBorder="1" applyAlignment="1">
      <alignment/>
    </xf>
    <xf numFmtId="3" fontId="15" fillId="0" borderId="52" xfId="0" applyNumberFormat="1" applyFont="1" applyBorder="1" applyAlignment="1">
      <alignment/>
    </xf>
    <xf numFmtId="0" fontId="24" fillId="0" borderId="0" xfId="0" applyFont="1" applyFill="1" applyAlignment="1">
      <alignment horizontal="center" vertical="center"/>
    </xf>
    <xf numFmtId="3" fontId="39" fillId="0" borderId="94" xfId="0" applyNumberFormat="1" applyFont="1" applyBorder="1" applyAlignment="1">
      <alignment/>
    </xf>
    <xf numFmtId="3" fontId="39" fillId="0" borderId="43" xfId="0" applyNumberFormat="1" applyFont="1" applyBorder="1" applyAlignment="1">
      <alignment/>
    </xf>
    <xf numFmtId="49" fontId="24" fillId="0" borderId="51" xfId="0" applyNumberFormat="1" applyFont="1" applyFill="1" applyBorder="1" applyAlignment="1">
      <alignment horizontal="center"/>
    </xf>
    <xf numFmtId="3" fontId="25" fillId="0" borderId="20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95" xfId="0" applyNumberFormat="1" applyFont="1" applyFill="1" applyBorder="1" applyAlignment="1">
      <alignment/>
    </xf>
    <xf numFmtId="3" fontId="15" fillId="0" borderId="93" xfId="0" applyNumberFormat="1" applyFont="1" applyBorder="1" applyAlignment="1">
      <alignment/>
    </xf>
    <xf numFmtId="3" fontId="15" fillId="0" borderId="96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24" fillId="0" borderId="55" xfId="0" applyNumberFormat="1" applyFont="1" applyFill="1" applyBorder="1" applyAlignment="1">
      <alignment/>
    </xf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horizontal="center" vertical="center"/>
    </xf>
    <xf numFmtId="3" fontId="15" fillId="0" borderId="48" xfId="0" applyNumberFormat="1" applyFont="1" applyFill="1" applyBorder="1" applyAlignment="1">
      <alignment/>
    </xf>
    <xf numFmtId="3" fontId="30" fillId="0" borderId="75" xfId="0" applyNumberFormat="1" applyFont="1" applyBorder="1" applyAlignment="1">
      <alignment/>
    </xf>
    <xf numFmtId="3" fontId="30" fillId="0" borderId="98" xfId="0" applyNumberFormat="1" applyFont="1" applyBorder="1" applyAlignment="1">
      <alignment/>
    </xf>
    <xf numFmtId="164" fontId="15" fillId="16" borderId="99" xfId="0" applyNumberFormat="1" applyFont="1" applyFill="1" applyBorder="1" applyAlignment="1">
      <alignment/>
    </xf>
    <xf numFmtId="3" fontId="30" fillId="16" borderId="22" xfId="0" applyNumberFormat="1" applyFont="1" applyFill="1" applyBorder="1" applyAlignment="1">
      <alignment horizontal="center" vertical="center" textRotation="90" wrapText="1"/>
    </xf>
    <xf numFmtId="1" fontId="29" fillId="16" borderId="0" xfId="0" applyNumberFormat="1" applyFont="1" applyFill="1" applyBorder="1" applyAlignment="1">
      <alignment horizontal="left"/>
    </xf>
    <xf numFmtId="3" fontId="30" fillId="0" borderId="18" xfId="0" applyNumberFormat="1" applyFont="1" applyBorder="1" applyAlignment="1">
      <alignment horizontal="center" vertical="center" textRotation="90" wrapText="1"/>
    </xf>
    <xf numFmtId="0" fontId="30" fillId="0" borderId="100" xfId="0" applyFont="1" applyFill="1" applyBorder="1" applyAlignment="1">
      <alignment horizontal="left"/>
    </xf>
    <xf numFmtId="3" fontId="30" fillId="16" borderId="48" xfId="0" applyNumberFormat="1" applyFont="1" applyFill="1" applyBorder="1" applyAlignment="1">
      <alignment horizontal="center" vertical="center" textRotation="90" wrapText="1"/>
    </xf>
    <xf numFmtId="0" fontId="30" fillId="0" borderId="101" xfId="0" applyFont="1" applyFill="1" applyBorder="1" applyAlignment="1">
      <alignment horizontal="left"/>
    </xf>
    <xf numFmtId="0" fontId="15" fillId="0" borderId="71" xfId="0" applyFont="1" applyBorder="1" applyAlignment="1">
      <alignment horizontal="left" wrapText="1"/>
    </xf>
    <xf numFmtId="0" fontId="15" fillId="0" borderId="71" xfId="0" applyFont="1" applyBorder="1" applyAlignment="1">
      <alignment horizontal="left" vertical="top" wrapText="1"/>
    </xf>
    <xf numFmtId="3" fontId="15" fillId="0" borderId="71" xfId="0" applyNumberFormat="1" applyFont="1" applyFill="1" applyBorder="1" applyAlignment="1">
      <alignment/>
    </xf>
    <xf numFmtId="0" fontId="24" fillId="16" borderId="93" xfId="55" applyFont="1" applyFill="1" applyBorder="1">
      <alignment/>
      <protection/>
    </xf>
    <xf numFmtId="3" fontId="30" fillId="16" borderId="102" xfId="0" applyNumberFormat="1" applyFont="1" applyFill="1" applyBorder="1" applyAlignment="1">
      <alignment/>
    </xf>
    <xf numFmtId="3" fontId="15" fillId="16" borderId="102" xfId="0" applyNumberFormat="1" applyFont="1" applyFill="1" applyBorder="1" applyAlignment="1">
      <alignment/>
    </xf>
    <xf numFmtId="3" fontId="15" fillId="16" borderId="96" xfId="0" applyNumberFormat="1" applyFont="1" applyFill="1" applyBorder="1" applyAlignment="1">
      <alignment/>
    </xf>
    <xf numFmtId="0" fontId="24" fillId="16" borderId="24" xfId="55" applyFont="1" applyFill="1" applyBorder="1">
      <alignment/>
      <protection/>
    </xf>
    <xf numFmtId="3" fontId="30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70" xfId="0" applyNumberFormat="1" applyFont="1" applyBorder="1" applyAlignment="1">
      <alignment/>
    </xf>
    <xf numFmtId="3" fontId="30" fillId="0" borderId="70" xfId="0" applyNumberFormat="1" applyFont="1" applyBorder="1" applyAlignment="1">
      <alignment/>
    </xf>
    <xf numFmtId="3" fontId="30" fillId="16" borderId="34" xfId="0" applyNumberFormat="1" applyFont="1" applyFill="1" applyBorder="1" applyAlignment="1">
      <alignment/>
    </xf>
    <xf numFmtId="3" fontId="30" fillId="16" borderId="98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 vertical="center"/>
    </xf>
    <xf numFmtId="3" fontId="25" fillId="0" borderId="89" xfId="0" applyNumberFormat="1" applyFont="1" applyFill="1" applyBorder="1" applyAlignment="1">
      <alignment vertical="center"/>
    </xf>
    <xf numFmtId="3" fontId="25" fillId="0" borderId="103" xfId="0" applyNumberFormat="1" applyFont="1" applyFill="1" applyBorder="1" applyAlignment="1">
      <alignment vertical="center"/>
    </xf>
    <xf numFmtId="3" fontId="25" fillId="0" borderId="70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15" fillId="18" borderId="0" xfId="0" applyFont="1" applyFill="1" applyAlignment="1">
      <alignment horizontal="center" vertical="center"/>
    </xf>
    <xf numFmtId="3" fontId="30" fillId="0" borderId="62" xfId="54" applyNumberFormat="1" applyFont="1" applyBorder="1" applyAlignment="1">
      <alignment vertical="center" wrapText="1"/>
      <protection/>
    </xf>
    <xf numFmtId="3" fontId="30" fillId="0" borderId="104" xfId="54" applyNumberFormat="1" applyFont="1" applyBorder="1" applyAlignment="1">
      <alignment vertical="center" wrapText="1"/>
      <protection/>
    </xf>
    <xf numFmtId="3" fontId="30" fillId="0" borderId="105" xfId="54" applyNumberFormat="1" applyFont="1" applyBorder="1" applyAlignment="1">
      <alignment vertical="center" wrapText="1"/>
      <protection/>
    </xf>
    <xf numFmtId="3" fontId="30" fillId="0" borderId="60" xfId="54" applyNumberFormat="1" applyFont="1" applyBorder="1" applyAlignment="1">
      <alignment vertical="center" wrapText="1"/>
      <protection/>
    </xf>
    <xf numFmtId="3" fontId="30" fillId="0" borderId="54" xfId="54" applyNumberFormat="1" applyFont="1" applyBorder="1" applyAlignment="1">
      <alignment vertical="center" wrapText="1"/>
      <protection/>
    </xf>
    <xf numFmtId="3" fontId="30" fillId="0" borderId="57" xfId="54" applyNumberFormat="1" applyFont="1" applyBorder="1" applyAlignment="1">
      <alignment vertical="center" wrapText="1"/>
      <protection/>
    </xf>
    <xf numFmtId="3" fontId="30" fillId="0" borderId="106" xfId="54" applyNumberFormat="1" applyFont="1" applyBorder="1" applyAlignment="1">
      <alignment vertical="center" wrapText="1"/>
      <protection/>
    </xf>
    <xf numFmtId="3" fontId="30" fillId="0" borderId="76" xfId="54" applyNumberFormat="1" applyFont="1" applyBorder="1" applyAlignment="1">
      <alignment vertical="center" wrapText="1"/>
      <protection/>
    </xf>
    <xf numFmtId="0" fontId="25" fillId="0" borderId="107" xfId="0" applyFont="1" applyBorder="1" applyAlignment="1">
      <alignment horizontal="left" wrapText="1"/>
    </xf>
    <xf numFmtId="1" fontId="25" fillId="16" borderId="108" xfId="0" applyNumberFormat="1" applyFont="1" applyFill="1" applyBorder="1" applyAlignment="1">
      <alignment horizontal="center" vertical="center" textRotation="90" wrapText="1"/>
    </xf>
    <xf numFmtId="0" fontId="38" fillId="0" borderId="109" xfId="0" applyFont="1" applyBorder="1" applyAlignment="1">
      <alignment horizontal="left" wrapText="1"/>
    </xf>
    <xf numFmtId="0" fontId="38" fillId="0" borderId="96" xfId="0" applyFont="1" applyBorder="1" applyAlignment="1">
      <alignment horizontal="left" wrapText="1"/>
    </xf>
    <xf numFmtId="0" fontId="25" fillId="0" borderId="32" xfId="0" applyFont="1" applyFill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3" fontId="25" fillId="0" borderId="110" xfId="0" applyNumberFormat="1" applyFont="1" applyFill="1" applyBorder="1" applyAlignment="1">
      <alignment vertical="center"/>
    </xf>
    <xf numFmtId="3" fontId="25" fillId="0" borderId="111" xfId="0" applyNumberFormat="1" applyFont="1" applyFill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5" fillId="0" borderId="113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5" fillId="0" borderId="32" xfId="0" applyFont="1" applyFill="1" applyBorder="1" applyAlignment="1">
      <alignment horizontal="left"/>
    </xf>
    <xf numFmtId="0" fontId="15" fillId="0" borderId="114" xfId="0" applyFont="1" applyBorder="1" applyAlignment="1">
      <alignment horizontal="center" wrapText="1"/>
    </xf>
    <xf numFmtId="0" fontId="15" fillId="0" borderId="115" xfId="0" applyFont="1" applyBorder="1" applyAlignment="1">
      <alignment horizontal="center" wrapText="1"/>
    </xf>
    <xf numFmtId="1" fontId="30" fillId="0" borderId="90" xfId="0" applyNumberFormat="1" applyFont="1" applyBorder="1" applyAlignment="1">
      <alignment horizontal="left" vertical="center" wrapText="1"/>
    </xf>
    <xf numFmtId="1" fontId="30" fillId="0" borderId="116" xfId="0" applyNumberFormat="1" applyFont="1" applyBorder="1" applyAlignment="1">
      <alignment horizontal="left" vertical="center" wrapText="1"/>
    </xf>
    <xf numFmtId="1" fontId="30" fillId="0" borderId="117" xfId="0" applyNumberFormat="1" applyFont="1" applyBorder="1" applyAlignment="1">
      <alignment horizontal="left" vertical="center" wrapText="1"/>
    </xf>
    <xf numFmtId="1" fontId="30" fillId="0" borderId="106" xfId="0" applyNumberFormat="1" applyFont="1" applyBorder="1" applyAlignment="1">
      <alignment horizontal="left" vertical="center" wrapText="1"/>
    </xf>
    <xf numFmtId="0" fontId="25" fillId="16" borderId="32" xfId="0" applyFont="1" applyFill="1" applyBorder="1" applyAlignment="1">
      <alignment horizontal="left"/>
    </xf>
    <xf numFmtId="3" fontId="15" fillId="0" borderId="118" xfId="0" applyNumberFormat="1" applyFont="1" applyBorder="1" applyAlignment="1">
      <alignment horizontal="center"/>
    </xf>
    <xf numFmtId="3" fontId="15" fillId="0" borderId="119" xfId="0" applyNumberFormat="1" applyFont="1" applyBorder="1" applyAlignment="1">
      <alignment horizontal="center"/>
    </xf>
    <xf numFmtId="0" fontId="25" fillId="16" borderId="32" xfId="0" applyFont="1" applyFill="1" applyBorder="1" applyAlignment="1">
      <alignment horizontal="left" wrapText="1"/>
    </xf>
    <xf numFmtId="3" fontId="15" fillId="0" borderId="120" xfId="0" applyNumberFormat="1" applyFont="1" applyBorder="1" applyAlignment="1">
      <alignment horizontal="center"/>
    </xf>
    <xf numFmtId="3" fontId="25" fillId="0" borderId="121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/>
    </xf>
    <xf numFmtId="1" fontId="25" fillId="16" borderId="35" xfId="0" applyNumberFormat="1" applyFont="1" applyFill="1" applyBorder="1" applyAlignment="1">
      <alignment horizontal="center" vertical="center" textRotation="90" wrapText="1"/>
    </xf>
    <xf numFmtId="1" fontId="25" fillId="16" borderId="104" xfId="0" applyNumberFormat="1" applyFont="1" applyFill="1" applyBorder="1" applyAlignment="1">
      <alignment horizontal="center" vertical="center"/>
    </xf>
    <xf numFmtId="3" fontId="30" fillId="16" borderId="123" xfId="0" applyNumberFormat="1" applyFont="1" applyFill="1" applyBorder="1" applyAlignment="1">
      <alignment horizontal="center" vertical="center"/>
    </xf>
    <xf numFmtId="3" fontId="30" fillId="16" borderId="124" xfId="0" applyNumberFormat="1" applyFont="1" applyFill="1" applyBorder="1" applyAlignment="1">
      <alignment horizontal="center" vertical="center"/>
    </xf>
    <xf numFmtId="49" fontId="25" fillId="16" borderId="125" xfId="0" applyNumberFormat="1" applyFont="1" applyFill="1" applyBorder="1" applyAlignment="1">
      <alignment horizontal="center" vertical="top" wrapText="1"/>
    </xf>
    <xf numFmtId="49" fontId="25" fillId="16" borderId="126" xfId="0" applyNumberFormat="1" applyFont="1" applyFill="1" applyBorder="1" applyAlignment="1">
      <alignment horizontal="center" vertical="top" wrapText="1"/>
    </xf>
    <xf numFmtId="0" fontId="26" fillId="16" borderId="0" xfId="54" applyFont="1" applyFill="1" applyBorder="1" applyAlignment="1">
      <alignment horizontal="center" vertical="center" wrapText="1"/>
      <protection/>
    </xf>
    <xf numFmtId="1" fontId="29" fillId="16" borderId="0" xfId="0" applyNumberFormat="1" applyFont="1" applyFill="1" applyBorder="1" applyAlignment="1">
      <alignment horizontal="right"/>
    </xf>
    <xf numFmtId="49" fontId="25" fillId="16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28" fillId="16" borderId="0" xfId="0" applyNumberFormat="1" applyFont="1" applyFill="1" applyBorder="1" applyAlignment="1">
      <alignment horizontal="center" vertical="center" wrapText="1"/>
    </xf>
    <xf numFmtId="0" fontId="26" fillId="16" borderId="0" xfId="54" applyFont="1" applyFill="1" applyBorder="1" applyAlignment="1">
      <alignment horizontal="right" vertical="center" wrapText="1"/>
      <protection/>
    </xf>
    <xf numFmtId="0" fontId="25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left" vertical="center" wrapText="1"/>
    </xf>
    <xf numFmtId="164" fontId="25" fillId="0" borderId="53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3" fontId="22" fillId="16" borderId="64" xfId="0" applyNumberFormat="1" applyFont="1" applyFill="1" applyBorder="1" applyAlignment="1">
      <alignment horizontal="center" vertical="center" wrapText="1"/>
    </xf>
    <xf numFmtId="3" fontId="22" fillId="16" borderId="65" xfId="0" applyNumberFormat="1" applyFont="1" applyFill="1" applyBorder="1" applyAlignment="1">
      <alignment horizontal="center" vertical="center" wrapText="1"/>
    </xf>
    <xf numFmtId="0" fontId="25" fillId="16" borderId="53" xfId="0" applyFont="1" applyFill="1" applyBorder="1" applyAlignment="1">
      <alignment horizontal="center" vertical="top" wrapText="1"/>
    </xf>
    <xf numFmtId="0" fontId="25" fillId="16" borderId="19" xfId="0" applyFont="1" applyFill="1" applyBorder="1" applyAlignment="1">
      <alignment horizontal="center" vertical="top" wrapText="1"/>
    </xf>
    <xf numFmtId="0" fontId="28" fillId="16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9" fillId="16" borderId="67" xfId="0" applyFont="1" applyFill="1" applyBorder="1" applyAlignment="1">
      <alignment horizontal="right" vertical="top"/>
    </xf>
    <xf numFmtId="0" fontId="0" fillId="0" borderId="67" xfId="0" applyBorder="1" applyAlignment="1">
      <alignment horizontal="right"/>
    </xf>
    <xf numFmtId="0" fontId="25" fillId="16" borderId="127" xfId="0" applyFont="1" applyFill="1" applyBorder="1" applyAlignment="1">
      <alignment horizontal="left" wrapText="1"/>
    </xf>
    <xf numFmtId="0" fontId="25" fillId="16" borderId="128" xfId="0" applyFont="1" applyFill="1" applyBorder="1" applyAlignment="1">
      <alignment horizontal="left" wrapText="1"/>
    </xf>
    <xf numFmtId="0" fontId="25" fillId="0" borderId="129" xfId="0" applyFont="1" applyBorder="1" applyAlignment="1">
      <alignment horizontal="left" wrapText="1"/>
    </xf>
    <xf numFmtId="3" fontId="25" fillId="16" borderId="62" xfId="0" applyNumberFormat="1" applyFont="1" applyFill="1" applyBorder="1" applyAlignment="1">
      <alignment horizontal="center" vertical="center" textRotation="90" wrapText="1"/>
    </xf>
    <xf numFmtId="3" fontId="25" fillId="16" borderId="112" xfId="0" applyNumberFormat="1" applyFont="1" applyFill="1" applyBorder="1" applyAlignment="1">
      <alignment horizontal="center" vertical="center" textRotation="90" wrapText="1"/>
    </xf>
    <xf numFmtId="3" fontId="25" fillId="16" borderId="130" xfId="0" applyNumberFormat="1" applyFont="1" applyFill="1" applyBorder="1" applyAlignment="1">
      <alignment horizontal="center" vertical="center"/>
    </xf>
    <xf numFmtId="49" fontId="30" fillId="0" borderId="69" xfId="0" applyNumberFormat="1" applyFont="1" applyBorder="1" applyAlignment="1">
      <alignment textRotation="90"/>
    </xf>
    <xf numFmtId="0" fontId="15" fillId="0" borderId="11" xfId="0" applyFont="1" applyBorder="1" applyAlignment="1">
      <alignment horizontal="left" wrapText="1"/>
    </xf>
    <xf numFmtId="0" fontId="15" fillId="0" borderId="131" xfId="0" applyFont="1" applyBorder="1" applyAlignment="1">
      <alignment horizontal="center" wrapText="1"/>
    </xf>
    <xf numFmtId="1" fontId="30" fillId="0" borderId="132" xfId="0" applyNumberFormat="1" applyFont="1" applyBorder="1" applyAlignment="1">
      <alignment horizontal="left" vertical="center" wrapText="1"/>
    </xf>
    <xf numFmtId="1" fontId="30" fillId="0" borderId="105" xfId="0" applyNumberFormat="1" applyFont="1" applyBorder="1" applyAlignment="1">
      <alignment horizontal="left" vertical="center" wrapText="1"/>
    </xf>
    <xf numFmtId="0" fontId="15" fillId="0" borderId="107" xfId="0" applyFont="1" applyBorder="1" applyAlignment="1">
      <alignment horizontal="left" wrapText="1"/>
    </xf>
    <xf numFmtId="0" fontId="30" fillId="16" borderId="133" xfId="0" applyFont="1" applyFill="1" applyBorder="1" applyAlignment="1">
      <alignment vertical="center" wrapText="1"/>
    </xf>
    <xf numFmtId="3" fontId="30" fillId="16" borderId="33" xfId="0" applyNumberFormat="1" applyFont="1" applyFill="1" applyBorder="1" applyAlignment="1">
      <alignment horizontal="center" vertical="center"/>
    </xf>
    <xf numFmtId="3" fontId="30" fillId="16" borderId="134" xfId="0" applyNumberFormat="1" applyFont="1" applyFill="1" applyBorder="1" applyAlignment="1">
      <alignment horizontal="center" vertical="center"/>
    </xf>
    <xf numFmtId="3" fontId="30" fillId="16" borderId="135" xfId="0" applyNumberFormat="1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3" fontId="30" fillId="16" borderId="136" xfId="0" applyNumberFormat="1" applyFont="1" applyFill="1" applyBorder="1" applyAlignment="1">
      <alignment horizontal="center" vertical="center" textRotation="90" wrapText="1"/>
    </xf>
    <xf numFmtId="0" fontId="0" fillId="0" borderId="126" xfId="0" applyBorder="1" applyAlignment="1">
      <alignment horizontal="center" vertical="center" textRotation="90" wrapText="1"/>
    </xf>
    <xf numFmtId="49" fontId="30" fillId="0" borderId="137" xfId="0" applyNumberFormat="1" applyFont="1" applyBorder="1" applyAlignment="1">
      <alignment textRotation="90"/>
    </xf>
    <xf numFmtId="49" fontId="30" fillId="0" borderId="138" xfId="0" applyNumberFormat="1" applyFont="1" applyBorder="1" applyAlignment="1">
      <alignment textRotation="90"/>
    </xf>
    <xf numFmtId="0" fontId="15" fillId="0" borderId="139" xfId="0" applyFont="1" applyBorder="1" applyAlignment="1">
      <alignment horizontal="left" wrapText="1"/>
    </xf>
    <xf numFmtId="0" fontId="15" fillId="0" borderId="140" xfId="0" applyFont="1" applyBorder="1" applyAlignment="1">
      <alignment horizontal="center" wrapText="1"/>
    </xf>
    <xf numFmtId="0" fontId="15" fillId="0" borderId="141" xfId="0" applyFont="1" applyBorder="1" applyAlignment="1">
      <alignment horizontal="center" wrapText="1"/>
    </xf>
    <xf numFmtId="0" fontId="26" fillId="16" borderId="69" xfId="54" applyFont="1" applyFill="1" applyBorder="1" applyAlignment="1">
      <alignment horizontal="center" vertical="center" wrapText="1"/>
      <protection/>
    </xf>
    <xf numFmtId="0" fontId="26" fillId="16" borderId="71" xfId="54" applyFont="1" applyFill="1" applyBorder="1" applyAlignment="1">
      <alignment horizontal="center" vertical="center" wrapText="1"/>
      <protection/>
    </xf>
    <xf numFmtId="49" fontId="30" fillId="0" borderId="46" xfId="0" applyNumberFormat="1" applyFont="1" applyBorder="1" applyAlignment="1">
      <alignment textRotation="90"/>
    </xf>
    <xf numFmtId="0" fontId="0" fillId="0" borderId="63" xfId="0" applyBorder="1" applyAlignment="1">
      <alignment/>
    </xf>
    <xf numFmtId="0" fontId="0" fillId="0" borderId="142" xfId="0" applyBorder="1" applyAlignment="1">
      <alignment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15" fillId="0" borderId="120" xfId="0" applyFont="1" applyBorder="1" applyAlignment="1">
      <alignment horizontal="center" wrapText="1"/>
    </xf>
    <xf numFmtId="0" fontId="15" fillId="0" borderId="119" xfId="0" applyFont="1" applyBorder="1" applyAlignment="1">
      <alignment horizontal="center" wrapText="1"/>
    </xf>
    <xf numFmtId="0" fontId="26" fillId="16" borderId="0" xfId="54" applyFont="1" applyFill="1" applyBorder="1" applyAlignment="1">
      <alignment horizontal="center"/>
      <protection/>
    </xf>
    <xf numFmtId="0" fontId="30" fillId="16" borderId="143" xfId="0" applyFont="1" applyFill="1" applyBorder="1" applyAlignment="1">
      <alignment vertical="center" wrapText="1"/>
    </xf>
    <xf numFmtId="3" fontId="30" fillId="16" borderId="130" xfId="0" applyNumberFormat="1" applyFont="1" applyFill="1" applyBorder="1" applyAlignment="1">
      <alignment horizontal="center" vertical="center"/>
    </xf>
    <xf numFmtId="3" fontId="30" fillId="16" borderId="47" xfId="0" applyNumberFormat="1" applyFont="1" applyFill="1" applyBorder="1" applyAlignment="1">
      <alignment horizontal="center" vertical="center" textRotation="90" wrapText="1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1" fontId="30" fillId="16" borderId="117" xfId="0" applyNumberFormat="1" applyFont="1" applyFill="1" applyBorder="1" applyAlignment="1">
      <alignment horizontal="left" vertical="center" wrapText="1"/>
    </xf>
    <xf numFmtId="1" fontId="30" fillId="16" borderId="106" xfId="0" applyNumberFormat="1" applyFont="1" applyFill="1" applyBorder="1" applyAlignment="1">
      <alignment horizontal="left" vertical="center" wrapText="1"/>
    </xf>
    <xf numFmtId="49" fontId="30" fillId="16" borderId="53" xfId="0" applyNumberFormat="1" applyFont="1" applyFill="1" applyBorder="1" applyAlignment="1">
      <alignment horizontal="center" textRotation="90"/>
    </xf>
    <xf numFmtId="0" fontId="15" fillId="16" borderId="16" xfId="0" applyFont="1" applyFill="1" applyBorder="1" applyAlignment="1">
      <alignment horizontal="left" wrapText="1"/>
    </xf>
    <xf numFmtId="0" fontId="15" fillId="16" borderId="43" xfId="0" applyFont="1" applyFill="1" applyBorder="1" applyAlignment="1">
      <alignment horizontal="left" wrapText="1"/>
    </xf>
    <xf numFmtId="49" fontId="30" fillId="16" borderId="53" xfId="0" applyNumberFormat="1" applyFont="1" applyFill="1" applyBorder="1" applyAlignment="1">
      <alignment textRotation="90"/>
    </xf>
    <xf numFmtId="0" fontId="15" fillId="16" borderId="16" xfId="0" applyFont="1" applyFill="1" applyBorder="1" applyAlignment="1">
      <alignment horizontal="left" vertical="top" wrapText="1"/>
    </xf>
    <xf numFmtId="0" fontId="15" fillId="16" borderId="43" xfId="0" applyFont="1" applyFill="1" applyBorder="1" applyAlignment="1">
      <alignment horizontal="left" vertical="top" wrapText="1"/>
    </xf>
    <xf numFmtId="0" fontId="30" fillId="16" borderId="146" xfId="0" applyFont="1" applyFill="1" applyBorder="1" applyAlignment="1">
      <alignment horizontal="left"/>
    </xf>
    <xf numFmtId="0" fontId="30" fillId="16" borderId="147" xfId="0" applyFont="1" applyFill="1" applyBorder="1" applyAlignment="1">
      <alignment horizontal="left"/>
    </xf>
    <xf numFmtId="0" fontId="30" fillId="16" borderId="148" xfId="0" applyFont="1" applyFill="1" applyBorder="1" applyAlignment="1">
      <alignment horizontal="left"/>
    </xf>
    <xf numFmtId="0" fontId="34" fillId="16" borderId="0" xfId="0" applyFont="1" applyFill="1" applyBorder="1" applyAlignment="1">
      <alignment horizontal="center" vertical="top" wrapText="1"/>
    </xf>
    <xf numFmtId="3" fontId="30" fillId="16" borderId="62" xfId="0" applyNumberFormat="1" applyFont="1" applyFill="1" applyBorder="1" applyAlignment="1">
      <alignment horizontal="center" vertical="center" textRotation="90" wrapText="1"/>
    </xf>
    <xf numFmtId="3" fontId="30" fillId="16" borderId="149" xfId="0" applyNumberFormat="1" applyFont="1" applyFill="1" applyBorder="1" applyAlignment="1">
      <alignment horizontal="center" vertical="center" textRotation="90" wrapText="1"/>
    </xf>
    <xf numFmtId="3" fontId="30" fillId="16" borderId="60" xfId="0" applyNumberFormat="1" applyFont="1" applyFill="1" applyBorder="1" applyAlignment="1">
      <alignment horizontal="center" vertical="center"/>
    </xf>
    <xf numFmtId="0" fontId="30" fillId="16" borderId="117" xfId="0" applyFont="1" applyFill="1" applyBorder="1" applyAlignment="1">
      <alignment horizontal="center" vertical="top" wrapText="1"/>
    </xf>
    <xf numFmtId="0" fontId="30" fillId="16" borderId="106" xfId="0" applyFont="1" applyFill="1" applyBorder="1" applyAlignment="1">
      <alignment horizontal="center" vertical="top" wrapText="1"/>
    </xf>
    <xf numFmtId="49" fontId="30" fillId="16" borderId="125" xfId="0" applyNumberFormat="1" applyFont="1" applyFill="1" applyBorder="1" applyAlignment="1">
      <alignment horizontal="center" textRotation="90"/>
    </xf>
    <xf numFmtId="0" fontId="30" fillId="16" borderId="118" xfId="0" applyFont="1" applyFill="1" applyBorder="1" applyAlignment="1">
      <alignment horizontal="left"/>
    </xf>
    <xf numFmtId="0" fontId="30" fillId="16" borderId="120" xfId="0" applyFont="1" applyFill="1" applyBorder="1" applyAlignment="1">
      <alignment horizontal="left"/>
    </xf>
    <xf numFmtId="0" fontId="30" fillId="16" borderId="119" xfId="0" applyFont="1" applyFill="1" applyBorder="1" applyAlignment="1">
      <alignment horizontal="left"/>
    </xf>
    <xf numFmtId="3" fontId="30" fillId="16" borderId="22" xfId="0" applyNumberFormat="1" applyFont="1" applyFill="1" applyBorder="1" applyAlignment="1">
      <alignment horizontal="center" vertical="center" textRotation="90" wrapText="1"/>
    </xf>
    <xf numFmtId="0" fontId="30" fillId="16" borderId="49" xfId="0" applyFont="1" applyFill="1" applyBorder="1" applyAlignment="1">
      <alignment horizontal="center" vertical="top" wrapText="1"/>
    </xf>
    <xf numFmtId="0" fontId="30" fillId="16" borderId="150" xfId="0" applyFont="1" applyFill="1" applyBorder="1" applyAlignment="1">
      <alignment horizontal="center" vertical="top" wrapText="1"/>
    </xf>
    <xf numFmtId="49" fontId="30" fillId="0" borderId="53" xfId="0" applyNumberFormat="1" applyFont="1" applyBorder="1" applyAlignment="1">
      <alignment textRotation="90"/>
    </xf>
    <xf numFmtId="0" fontId="15" fillId="0" borderId="16" xfId="0" applyFont="1" applyBorder="1" applyAlignment="1">
      <alignment horizontal="left" wrapText="1"/>
    </xf>
    <xf numFmtId="0" fontId="30" fillId="0" borderId="118" xfId="0" applyFont="1" applyFill="1" applyBorder="1" applyAlignment="1">
      <alignment horizontal="left"/>
    </xf>
    <xf numFmtId="0" fontId="30" fillId="0" borderId="120" xfId="0" applyFont="1" applyFill="1" applyBorder="1" applyAlignment="1">
      <alignment horizontal="left"/>
    </xf>
    <xf numFmtId="49" fontId="30" fillId="0" borderId="52" xfId="0" applyNumberFormat="1" applyFont="1" applyBorder="1" applyAlignment="1">
      <alignment textRotation="90"/>
    </xf>
    <xf numFmtId="0" fontId="24" fillId="0" borderId="63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 wrapText="1"/>
    </xf>
    <xf numFmtId="1" fontId="30" fillId="0" borderId="151" xfId="0" applyNumberFormat="1" applyFont="1" applyBorder="1" applyAlignment="1">
      <alignment horizontal="left" vertical="center" wrapText="1"/>
    </xf>
    <xf numFmtId="1" fontId="30" fillId="0" borderId="152" xfId="0" applyNumberFormat="1" applyFont="1" applyBorder="1" applyAlignment="1">
      <alignment horizontal="left" vertical="center" wrapText="1"/>
    </xf>
    <xf numFmtId="49" fontId="30" fillId="0" borderId="153" xfId="0" applyNumberFormat="1" applyFont="1" applyBorder="1" applyAlignment="1">
      <alignment textRotation="90"/>
    </xf>
    <xf numFmtId="0" fontId="15" fillId="0" borderId="33" xfId="0" applyFont="1" applyBorder="1" applyAlignment="1">
      <alignment horizontal="left" wrapText="1"/>
    </xf>
    <xf numFmtId="0" fontId="15" fillId="0" borderId="154" xfId="0" applyFont="1" applyBorder="1" applyAlignment="1">
      <alignment horizontal="center" wrapText="1"/>
    </xf>
    <xf numFmtId="0" fontId="15" fillId="0" borderId="155" xfId="0" applyFont="1" applyBorder="1" applyAlignment="1">
      <alignment horizontal="center" wrapText="1"/>
    </xf>
    <xf numFmtId="0" fontId="15" fillId="0" borderId="129" xfId="0" applyFont="1" applyBorder="1" applyAlignment="1">
      <alignment horizontal="left" wrapText="1"/>
    </xf>
    <xf numFmtId="49" fontId="30" fillId="0" borderId="153" xfId="0" applyNumberFormat="1" applyFont="1" applyBorder="1" applyAlignment="1">
      <alignment horizontal="left" textRotation="90"/>
    </xf>
    <xf numFmtId="3" fontId="30" fillId="16" borderId="156" xfId="0" applyNumberFormat="1" applyFont="1" applyFill="1" applyBorder="1" applyAlignment="1">
      <alignment horizontal="center" vertical="center" textRotation="90" wrapText="1"/>
    </xf>
    <xf numFmtId="3" fontId="30" fillId="16" borderId="112" xfId="0" applyNumberFormat="1" applyFont="1" applyFill="1" applyBorder="1" applyAlignment="1">
      <alignment horizontal="center" vertical="center" textRotation="90" wrapText="1"/>
    </xf>
    <xf numFmtId="0" fontId="30" fillId="16" borderId="53" xfId="0" applyFont="1" applyFill="1" applyBorder="1" applyAlignment="1">
      <alignment horizontal="center" vertical="top" wrapText="1"/>
    </xf>
    <xf numFmtId="0" fontId="30" fillId="16" borderId="19" xfId="0" applyFont="1" applyFill="1" applyBorder="1" applyAlignment="1">
      <alignment horizontal="center" vertical="top" wrapText="1"/>
    </xf>
    <xf numFmtId="1" fontId="30" fillId="0" borderId="157" xfId="0" applyNumberFormat="1" applyFont="1" applyBorder="1" applyAlignment="1">
      <alignment horizontal="left" vertical="center" wrapText="1"/>
    </xf>
    <xf numFmtId="0" fontId="27" fillId="16" borderId="0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left" wrapText="1"/>
    </xf>
    <xf numFmtId="0" fontId="27" fillId="16" borderId="0" xfId="0" applyFont="1" applyFill="1" applyBorder="1" applyAlignment="1">
      <alignment horizontal="right" vertical="top" wrapText="1"/>
    </xf>
    <xf numFmtId="1" fontId="30" fillId="0" borderId="126" xfId="0" applyNumberFormat="1" applyFont="1" applyBorder="1" applyAlignment="1">
      <alignment horizontal="left" vertical="center" wrapText="1"/>
    </xf>
    <xf numFmtId="0" fontId="30" fillId="0" borderId="147" xfId="0" applyFont="1" applyFill="1" applyBorder="1" applyAlignment="1">
      <alignment horizontal="left"/>
    </xf>
    <xf numFmtId="0" fontId="15" fillId="0" borderId="147" xfId="0" applyFont="1" applyBorder="1" applyAlignment="1">
      <alignment horizontal="center" wrapText="1"/>
    </xf>
    <xf numFmtId="3" fontId="35" fillId="16" borderId="13" xfId="0" applyNumberFormat="1" applyFont="1" applyFill="1" applyBorder="1" applyAlignment="1">
      <alignment horizontal="right"/>
    </xf>
    <xf numFmtId="3" fontId="30" fillId="16" borderId="35" xfId="0" applyNumberFormat="1" applyFont="1" applyFill="1" applyBorder="1" applyAlignment="1">
      <alignment horizontal="center" vertical="center" textRotation="90" wrapText="1"/>
    </xf>
    <xf numFmtId="0" fontId="30" fillId="16" borderId="126" xfId="0" applyFont="1" applyFill="1" applyBorder="1" applyAlignment="1">
      <alignment horizontal="center" vertical="top" wrapText="1"/>
    </xf>
    <xf numFmtId="1" fontId="30" fillId="0" borderId="78" xfId="0" applyNumberFormat="1" applyFont="1" applyBorder="1" applyAlignment="1">
      <alignment horizontal="left" vertical="center" wrapText="1"/>
    </xf>
    <xf numFmtId="1" fontId="30" fillId="0" borderId="81" xfId="0" applyNumberFormat="1" applyFont="1" applyBorder="1" applyAlignment="1">
      <alignment horizontal="left" vertical="center" wrapText="1"/>
    </xf>
    <xf numFmtId="1" fontId="30" fillId="0" borderId="158" xfId="0" applyNumberFormat="1" applyFont="1" applyBorder="1" applyAlignment="1">
      <alignment horizontal="left" vertical="center" wrapText="1"/>
    </xf>
    <xf numFmtId="1" fontId="30" fillId="0" borderId="82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/>
    </xf>
    <xf numFmtId="49" fontId="30" fillId="0" borderId="51" xfId="0" applyNumberFormat="1" applyFont="1" applyBorder="1" applyAlignment="1">
      <alignment textRotation="90"/>
    </xf>
    <xf numFmtId="49" fontId="30" fillId="0" borderId="51" xfId="0" applyNumberFormat="1" applyFont="1" applyBorder="1" applyAlignment="1">
      <alignment horizontal="left" textRotation="90"/>
    </xf>
    <xf numFmtId="3" fontId="35" fillId="16" borderId="0" xfId="0" applyNumberFormat="1" applyFont="1" applyFill="1" applyBorder="1" applyAlignment="1">
      <alignment horizontal="right"/>
    </xf>
    <xf numFmtId="49" fontId="30" fillId="0" borderId="17" xfId="0" applyNumberFormat="1" applyFont="1" applyBorder="1" applyAlignment="1">
      <alignment horizontal="center" vertical="center" textRotation="90" wrapText="1"/>
    </xf>
    <xf numFmtId="49" fontId="30" fillId="0" borderId="18" xfId="0" applyNumberFormat="1" applyFont="1" applyBorder="1" applyAlignment="1">
      <alignment horizontal="center" vertical="center" textRotation="90" wrapText="1"/>
    </xf>
    <xf numFmtId="49" fontId="30" fillId="0" borderId="17" xfId="0" applyNumberFormat="1" applyFont="1" applyBorder="1" applyAlignment="1">
      <alignment horizontal="center" vertical="center" textRotation="90"/>
    </xf>
    <xf numFmtId="0" fontId="30" fillId="16" borderId="91" xfId="0" applyFont="1" applyFill="1" applyBorder="1" applyAlignment="1">
      <alignment horizontal="center" vertical="center" wrapText="1"/>
    </xf>
    <xf numFmtId="1" fontId="30" fillId="0" borderId="125" xfId="0" applyNumberFormat="1" applyFont="1" applyBorder="1" applyAlignment="1">
      <alignment horizontal="left" vertical="center" wrapText="1"/>
    </xf>
    <xf numFmtId="1" fontId="30" fillId="0" borderId="159" xfId="0" applyNumberFormat="1" applyFont="1" applyBorder="1" applyAlignment="1">
      <alignment horizontal="left" vertical="center" wrapText="1"/>
    </xf>
    <xf numFmtId="49" fontId="31" fillId="0" borderId="160" xfId="0" applyNumberFormat="1" applyFont="1" applyBorder="1" applyAlignment="1">
      <alignment horizontal="center" textRotation="90"/>
    </xf>
    <xf numFmtId="49" fontId="31" fillId="0" borderId="161" xfId="0" applyNumberFormat="1" applyFont="1" applyBorder="1" applyAlignment="1">
      <alignment horizontal="center" textRotation="90"/>
    </xf>
    <xf numFmtId="0" fontId="15" fillId="0" borderId="43" xfId="0" applyFont="1" applyBorder="1" applyAlignment="1">
      <alignment horizontal="left" wrapText="1"/>
    </xf>
    <xf numFmtId="0" fontId="15" fillId="0" borderId="145" xfId="0" applyFont="1" applyBorder="1" applyAlignment="1">
      <alignment horizontal="left" wrapText="1"/>
    </xf>
    <xf numFmtId="0" fontId="15" fillId="0" borderId="72" xfId="0" applyFont="1" applyBorder="1" applyAlignment="1">
      <alignment horizontal="left" wrapText="1"/>
    </xf>
    <xf numFmtId="0" fontId="15" fillId="0" borderId="125" xfId="0" applyFont="1" applyFill="1" applyBorder="1" applyAlignment="1">
      <alignment horizontal="center" vertical="center"/>
    </xf>
    <xf numFmtId="0" fontId="15" fillId="0" borderId="126" xfId="0" applyFont="1" applyFill="1" applyBorder="1" applyAlignment="1">
      <alignment horizontal="center" vertical="center"/>
    </xf>
    <xf numFmtId="0" fontId="15" fillId="0" borderId="159" xfId="0" applyFont="1" applyFill="1" applyBorder="1" applyAlignment="1">
      <alignment horizontal="center" vertical="center"/>
    </xf>
    <xf numFmtId="0" fontId="30" fillId="0" borderId="137" xfId="0" applyFont="1" applyFill="1" applyBorder="1" applyAlignment="1">
      <alignment/>
    </xf>
    <xf numFmtId="0" fontId="30" fillId="0" borderId="162" xfId="0" applyFont="1" applyFill="1" applyBorder="1" applyAlignment="1">
      <alignment/>
    </xf>
    <xf numFmtId="0" fontId="30" fillId="0" borderId="163" xfId="0" applyFont="1" applyFill="1" applyBorder="1" applyAlignment="1">
      <alignment/>
    </xf>
    <xf numFmtId="49" fontId="31" fillId="0" borderId="164" xfId="0" applyNumberFormat="1" applyFont="1" applyBorder="1" applyAlignment="1">
      <alignment horizontal="center" textRotation="90"/>
    </xf>
    <xf numFmtId="0" fontId="15" fillId="0" borderId="50" xfId="0" applyFont="1" applyBorder="1" applyAlignment="1">
      <alignment horizontal="left" wrapText="1"/>
    </xf>
    <xf numFmtId="0" fontId="15" fillId="0" borderId="165" xfId="0" applyFont="1" applyFill="1" applyBorder="1" applyAlignment="1">
      <alignment horizontal="left" wrapText="1"/>
    </xf>
    <xf numFmtId="0" fontId="15" fillId="0" borderId="72" xfId="0" applyFont="1" applyFill="1" applyBorder="1" applyAlignment="1">
      <alignment horizontal="left" wrapText="1"/>
    </xf>
    <xf numFmtId="164" fontId="15" fillId="16" borderId="166" xfId="0" applyNumberFormat="1" applyFont="1" applyFill="1" applyBorder="1" applyAlignment="1">
      <alignment horizontal="center"/>
    </xf>
    <xf numFmtId="164" fontId="15" fillId="16" borderId="167" xfId="0" applyNumberFormat="1" applyFont="1" applyFill="1" applyBorder="1" applyAlignment="1">
      <alignment horizontal="center"/>
    </xf>
    <xf numFmtId="0" fontId="15" fillId="16" borderId="42" xfId="0" applyFont="1" applyFill="1" applyBorder="1" applyAlignment="1">
      <alignment horizontal="left" wrapText="1"/>
    </xf>
    <xf numFmtId="0" fontId="15" fillId="16" borderId="74" xfId="0" applyFont="1" applyFill="1" applyBorder="1" applyAlignment="1">
      <alignment horizontal="left" wrapText="1"/>
    </xf>
    <xf numFmtId="0" fontId="15" fillId="16" borderId="165" xfId="0" applyFont="1" applyFill="1" applyBorder="1" applyAlignment="1">
      <alignment horizontal="left" wrapText="1"/>
    </xf>
    <xf numFmtId="0" fontId="15" fillId="16" borderId="72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left" wrapText="1"/>
    </xf>
    <xf numFmtId="0" fontId="15" fillId="0" borderId="74" xfId="0" applyFont="1" applyFill="1" applyBorder="1" applyAlignment="1">
      <alignment horizontal="left" wrapText="1"/>
    </xf>
    <xf numFmtId="0" fontId="30" fillId="0" borderId="42" xfId="0" applyFont="1" applyFill="1" applyBorder="1" applyAlignment="1">
      <alignment horizontal="left" wrapText="1"/>
    </xf>
    <xf numFmtId="0" fontId="30" fillId="0" borderId="74" xfId="0" applyFont="1" applyFill="1" applyBorder="1" applyAlignment="1">
      <alignment horizontal="left" wrapText="1"/>
    </xf>
    <xf numFmtId="0" fontId="30" fillId="16" borderId="168" xfId="0" applyFont="1" applyFill="1" applyBorder="1" applyAlignment="1">
      <alignment horizontal="left"/>
    </xf>
    <xf numFmtId="0" fontId="30" fillId="16" borderId="169" xfId="0" applyFont="1" applyFill="1" applyBorder="1" applyAlignment="1">
      <alignment horizontal="left"/>
    </xf>
    <xf numFmtId="0" fontId="30" fillId="16" borderId="170" xfId="0" applyFont="1" applyFill="1" applyBorder="1" applyAlignment="1">
      <alignment horizontal="left"/>
    </xf>
    <xf numFmtId="164" fontId="15" fillId="16" borderId="99" xfId="0" applyNumberFormat="1" applyFont="1" applyFill="1" applyBorder="1" applyAlignment="1">
      <alignment horizontal="center"/>
    </xf>
    <xf numFmtId="0" fontId="25" fillId="16" borderId="11" xfId="0" applyFont="1" applyFill="1" applyBorder="1" applyAlignment="1">
      <alignment horizontal="left" vertical="top" wrapText="1"/>
    </xf>
    <xf numFmtId="0" fontId="24" fillId="16" borderId="11" xfId="0" applyFont="1" applyFill="1" applyBorder="1" applyAlignment="1">
      <alignment horizontal="left" vertical="top" wrapText="1"/>
    </xf>
    <xf numFmtId="3" fontId="25" fillId="16" borderId="22" xfId="0" applyNumberFormat="1" applyFont="1" applyFill="1" applyBorder="1" applyAlignment="1">
      <alignment horizontal="center" vertical="center" textRotation="90" wrapText="1"/>
    </xf>
    <xf numFmtId="3" fontId="25" fillId="16" borderId="33" xfId="0" applyNumberFormat="1" applyFont="1" applyFill="1" applyBorder="1" applyAlignment="1">
      <alignment horizontal="center" vertical="center"/>
    </xf>
    <xf numFmtId="0" fontId="25" fillId="16" borderId="150" xfId="0" applyFont="1" applyFill="1" applyBorder="1" applyAlignment="1">
      <alignment horizontal="center" vertical="top" wrapText="1"/>
    </xf>
    <xf numFmtId="1" fontId="25" fillId="0" borderId="157" xfId="0" applyNumberFormat="1" applyFont="1" applyBorder="1" applyAlignment="1">
      <alignment horizontal="left" vertical="center" wrapText="1"/>
    </xf>
    <xf numFmtId="164" fontId="25" fillId="0" borderId="19" xfId="0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0" fontId="25" fillId="16" borderId="120" xfId="0" applyFont="1" applyFill="1" applyBorder="1" applyAlignment="1">
      <alignment horizontal="left" wrapText="1"/>
    </xf>
    <xf numFmtId="0" fontId="27" fillId="16" borderId="154" xfId="0" applyFont="1" applyFill="1" applyBorder="1" applyAlignment="1">
      <alignment horizontal="right" wrapText="1"/>
    </xf>
    <xf numFmtId="49" fontId="25" fillId="16" borderId="131" xfId="0" applyNumberFormat="1" applyFont="1" applyFill="1" applyBorder="1" applyAlignment="1">
      <alignment horizontal="center" vertical="center"/>
    </xf>
    <xf numFmtId="0" fontId="34" fillId="16" borderId="131" xfId="0" applyFont="1" applyFill="1" applyBorder="1" applyAlignment="1">
      <alignment horizontal="center" vertical="top" wrapText="1"/>
    </xf>
    <xf numFmtId="1" fontId="30" fillId="16" borderId="171" xfId="0" applyNumberFormat="1" applyFont="1" applyFill="1" applyBorder="1" applyAlignment="1">
      <alignment horizontal="left" vertical="center" wrapText="1"/>
    </xf>
    <xf numFmtId="1" fontId="30" fillId="16" borderId="172" xfId="0" applyNumberFormat="1" applyFont="1" applyFill="1" applyBorder="1" applyAlignment="1">
      <alignment horizontal="left" vertical="center" wrapText="1"/>
    </xf>
    <xf numFmtId="3" fontId="30" fillId="16" borderId="173" xfId="0" applyNumberFormat="1" applyFont="1" applyFill="1" applyBorder="1" applyAlignment="1">
      <alignment/>
    </xf>
    <xf numFmtId="3" fontId="30" fillId="16" borderId="174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ltségvetés" xfId="54"/>
    <cellStyle name="Normál_Rend.önkorm200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zoomScaleSheetLayoutView="85" workbookViewId="0" topLeftCell="A4">
      <selection activeCell="C42" sqref="C42"/>
    </sheetView>
  </sheetViews>
  <sheetFormatPr defaultColWidth="9.00390625" defaultRowHeight="12.75"/>
  <cols>
    <col min="1" max="1" width="5.75390625" style="307" customWidth="1"/>
    <col min="2" max="2" width="45.375" style="4" customWidth="1"/>
    <col min="3" max="3" width="12.375" style="21" customWidth="1"/>
    <col min="4" max="6" width="12.75390625" style="4" customWidth="1"/>
    <col min="7" max="7" width="12.875" style="4" customWidth="1"/>
    <col min="8" max="8" width="12.125" style="46" customWidth="1"/>
    <col min="9" max="9" width="12.75390625" style="46" customWidth="1"/>
    <col min="10" max="16384" width="9.25390625" style="4" customWidth="1"/>
  </cols>
  <sheetData>
    <row r="1" spans="1:9" s="46" customFormat="1" ht="21.75" customHeight="1">
      <c r="A1" s="379" t="s">
        <v>240</v>
      </c>
      <c r="B1" s="379"/>
      <c r="C1" s="379"/>
      <c r="D1" s="379"/>
      <c r="E1" s="379"/>
      <c r="F1" s="379"/>
      <c r="G1" s="379"/>
      <c r="H1" s="379"/>
      <c r="I1" s="379"/>
    </row>
    <row r="2" spans="1:9" s="10" customFormat="1" ht="12.75" customHeight="1">
      <c r="A2" s="381" t="s">
        <v>210</v>
      </c>
      <c r="B2" s="381"/>
      <c r="C2" s="381"/>
      <c r="D2" s="381"/>
      <c r="E2" s="381"/>
      <c r="F2" s="381"/>
      <c r="G2" s="381"/>
      <c r="H2" s="382"/>
      <c r="I2" s="382"/>
    </row>
    <row r="3" spans="1:9" ht="16.5" customHeight="1">
      <c r="A3" s="383" t="s">
        <v>0</v>
      </c>
      <c r="B3" s="383"/>
      <c r="C3" s="383"/>
      <c r="D3" s="383"/>
      <c r="E3" s="383"/>
      <c r="F3" s="383"/>
      <c r="G3" s="383"/>
      <c r="H3" s="382"/>
      <c r="I3" s="382"/>
    </row>
    <row r="4" spans="1:7" ht="5.25" customHeight="1">
      <c r="A4" s="270"/>
      <c r="B4" s="185"/>
      <c r="C4" s="271"/>
      <c r="D4" s="272"/>
      <c r="E4" s="272"/>
      <c r="F4" s="272"/>
      <c r="G4" s="272"/>
    </row>
    <row r="5" spans="1:9" ht="14.25" customHeight="1" thickBot="1">
      <c r="A5" s="380" t="s">
        <v>1</v>
      </c>
      <c r="B5" s="380"/>
      <c r="C5" s="380"/>
      <c r="D5" s="380"/>
      <c r="E5" s="380"/>
      <c r="F5" s="380"/>
      <c r="G5" s="380"/>
      <c r="H5" s="380"/>
      <c r="I5" s="380"/>
    </row>
    <row r="6" spans="1:9" s="18" customFormat="1" ht="18.75" customHeight="1" thickBot="1">
      <c r="A6" s="273"/>
      <c r="B6" s="274"/>
      <c r="C6" s="348" t="s">
        <v>2</v>
      </c>
      <c r="D6" s="374" t="s">
        <v>3</v>
      </c>
      <c r="E6" s="374"/>
      <c r="F6" s="374"/>
      <c r="G6" s="374"/>
      <c r="H6" s="375" t="s">
        <v>4</v>
      </c>
      <c r="I6" s="376"/>
    </row>
    <row r="7" spans="1:9" s="18" customFormat="1" ht="77.25" customHeight="1" thickBot="1">
      <c r="A7" s="377" t="s">
        <v>5</v>
      </c>
      <c r="B7" s="378"/>
      <c r="C7" s="373"/>
      <c r="D7" s="275" t="s">
        <v>6</v>
      </c>
      <c r="E7" s="275" t="s">
        <v>7</v>
      </c>
      <c r="F7" s="275" t="s">
        <v>8</v>
      </c>
      <c r="G7" s="276" t="s">
        <v>9</v>
      </c>
      <c r="H7" s="54" t="s">
        <v>10</v>
      </c>
      <c r="I7" s="219" t="s">
        <v>11</v>
      </c>
    </row>
    <row r="8" spans="1:9" ht="17.25" customHeight="1">
      <c r="A8" s="277" t="s">
        <v>12</v>
      </c>
      <c r="B8" s="352" t="s">
        <v>13</v>
      </c>
      <c r="C8" s="352"/>
      <c r="D8" s="352"/>
      <c r="E8" s="352"/>
      <c r="F8" s="352"/>
      <c r="G8" s="352"/>
      <c r="H8" s="278"/>
      <c r="I8" s="279"/>
    </row>
    <row r="9" spans="1:9" ht="17.25" customHeight="1">
      <c r="A9" s="280"/>
      <c r="B9" s="110" t="s">
        <v>211</v>
      </c>
      <c r="C9" s="281">
        <f>SUM(D9:I9)</f>
        <v>22492</v>
      </c>
      <c r="D9" s="155">
        <f>+'1 Tartalék'!D24</f>
        <v>0</v>
      </c>
      <c r="E9" s="155">
        <f>+'1 Tartalék'!E24</f>
        <v>0</v>
      </c>
      <c r="F9" s="155">
        <f>+'1 Tartalék'!F24</f>
        <v>22492</v>
      </c>
      <c r="G9" s="282">
        <f>+'2 5 Kiadói tev Egyéb szoc. ellá'!G17</f>
        <v>0</v>
      </c>
      <c r="H9" s="283">
        <f>+'1 Tartalék'!H10</f>
        <v>0</v>
      </c>
      <c r="I9" s="284">
        <f>+'1 Tartalék'!I10</f>
        <v>0</v>
      </c>
    </row>
    <row r="10" spans="1:9" ht="17.25" customHeight="1">
      <c r="A10" s="280"/>
      <c r="B10" s="110" t="s">
        <v>211</v>
      </c>
      <c r="C10" s="281">
        <f>SUM(D10:I10)</f>
        <v>21380</v>
      </c>
      <c r="D10" s="155">
        <f>+'1 Tartalék'!D25</f>
        <v>0</v>
      </c>
      <c r="E10" s="155">
        <f>+'1 Tartalék'!E25</f>
        <v>0</v>
      </c>
      <c r="F10" s="155">
        <f>+'1 Tartalék'!F25</f>
        <v>21380</v>
      </c>
      <c r="G10" s="282">
        <f>+'2 5 Kiadói tev Egyéb szoc. ellá'!G18</f>
        <v>0</v>
      </c>
      <c r="H10" s="283">
        <f>+'1 Tartalék'!H11</f>
        <v>0</v>
      </c>
      <c r="I10" s="284">
        <f>+'1 Tartalék'!I11</f>
        <v>0</v>
      </c>
    </row>
    <row r="11" spans="1:9" ht="24" customHeight="1">
      <c r="A11" s="285"/>
      <c r="B11" s="349" t="s">
        <v>14</v>
      </c>
      <c r="C11" s="349"/>
      <c r="D11" s="349"/>
      <c r="E11" s="349"/>
      <c r="F11" s="349"/>
      <c r="G11" s="349"/>
      <c r="H11" s="349"/>
      <c r="I11" s="350"/>
    </row>
    <row r="12" spans="1:9" ht="17.25" customHeight="1">
      <c r="A12" s="286" t="s">
        <v>15</v>
      </c>
      <c r="B12" s="347" t="s">
        <v>16</v>
      </c>
      <c r="C12" s="347"/>
      <c r="D12" s="347"/>
      <c r="E12" s="347"/>
      <c r="F12" s="347"/>
      <c r="G12" s="347"/>
      <c r="H12" s="287"/>
      <c r="I12" s="288"/>
    </row>
    <row r="13" spans="1:9" ht="17.25" customHeight="1">
      <c r="A13" s="280"/>
      <c r="B13" s="110" t="s">
        <v>211</v>
      </c>
      <c r="C13" s="281">
        <f>SUM(D13:I13)</f>
        <v>1193</v>
      </c>
      <c r="D13" s="32">
        <f>+'2 5 Kiadói tev Egyéb szoc. ellá'!D20</f>
        <v>0</v>
      </c>
      <c r="E13" s="32">
        <f>+'2 5 Kiadói tev Egyéb szoc. ellá'!E20</f>
        <v>0</v>
      </c>
      <c r="F13" s="155">
        <f>+'2 5 Kiadói tev Egyéb szoc. ellá'!F20</f>
        <v>1193</v>
      </c>
      <c r="G13" s="282">
        <f>+'2 5 Kiadói tev Egyéb szoc. ellá'!G20</f>
        <v>0</v>
      </c>
      <c r="H13" s="289">
        <f>+'2 5 Kiadói tev Egyéb szoc. ellá'!I20</f>
        <v>0</v>
      </c>
      <c r="I13" s="284">
        <f>+'2 5 Kiadói tev Egyéb szoc. ellá'!J20</f>
        <v>0</v>
      </c>
    </row>
    <row r="14" spans="1:9" ht="17.25" customHeight="1">
      <c r="A14" s="280"/>
      <c r="B14" s="110" t="s">
        <v>211</v>
      </c>
      <c r="C14" s="281">
        <f>SUM(D14:I14)</f>
        <v>1193</v>
      </c>
      <c r="D14" s="32">
        <f>+'2 5 Kiadói tev Egyéb szoc. ellá'!D21</f>
        <v>0</v>
      </c>
      <c r="E14" s="32">
        <f>+'2 5 Kiadói tev Egyéb szoc. ellá'!E21</f>
        <v>0</v>
      </c>
      <c r="F14" s="155">
        <f>+'2 5 Kiadói tev Egyéb szoc. ellá'!F21</f>
        <v>1193</v>
      </c>
      <c r="G14" s="282">
        <f>+'2 5 Kiadói tev Egyéb szoc. ellá'!G21</f>
        <v>0</v>
      </c>
      <c r="H14" s="289">
        <f>+'2 5 Kiadói tev Egyéb szoc. ellá'!I21</f>
        <v>0</v>
      </c>
      <c r="I14" s="284">
        <f>+'2 5 Kiadói tev Egyéb szoc. ellá'!J21</f>
        <v>0</v>
      </c>
    </row>
    <row r="15" spans="1:9" ht="17.25" customHeight="1">
      <c r="A15" s="290" t="s">
        <v>17</v>
      </c>
      <c r="B15" s="359" t="s">
        <v>18</v>
      </c>
      <c r="C15" s="359"/>
      <c r="D15" s="359"/>
      <c r="E15" s="359"/>
      <c r="F15" s="359"/>
      <c r="G15" s="359"/>
      <c r="H15" s="370"/>
      <c r="I15" s="368"/>
    </row>
    <row r="16" spans="1:9" ht="17.25" customHeight="1">
      <c r="A16" s="280"/>
      <c r="B16" s="110" t="s">
        <v>211</v>
      </c>
      <c r="C16" s="281">
        <f>SUM(D16:I16)</f>
        <v>916</v>
      </c>
      <c r="D16" s="32">
        <f>+'3 4 Segélyek'!D35</f>
        <v>0</v>
      </c>
      <c r="E16" s="282">
        <f>SUM('3 4 Segélyek'!E35)</f>
        <v>68</v>
      </c>
      <c r="F16" s="282">
        <f>SUM('3 4 Segélyek'!F35)</f>
        <v>0</v>
      </c>
      <c r="G16" s="282">
        <f>SUM('3 4 Segélyek'!G35)</f>
        <v>848</v>
      </c>
      <c r="H16" s="283">
        <v>0</v>
      </c>
      <c r="I16" s="284">
        <v>0</v>
      </c>
    </row>
    <row r="17" spans="1:9" ht="17.25" customHeight="1">
      <c r="A17" s="280"/>
      <c r="B17" s="110" t="s">
        <v>211</v>
      </c>
      <c r="C17" s="281">
        <f>SUM(D17:I17)</f>
        <v>1912</v>
      </c>
      <c r="D17" s="32">
        <f>+'3 4 Segélyek'!D36</f>
        <v>0</v>
      </c>
      <c r="E17" s="282">
        <f>SUM('3 4 Segélyek'!E36)</f>
        <v>68</v>
      </c>
      <c r="F17" s="282">
        <f>SUM('3 4 Segélyek'!F36)</f>
        <v>0</v>
      </c>
      <c r="G17" s="282">
        <f>SUM('3 4 Segélyek'!G36)</f>
        <v>1844</v>
      </c>
      <c r="H17" s="283">
        <v>0</v>
      </c>
      <c r="I17" s="284">
        <v>0</v>
      </c>
    </row>
    <row r="18" spans="1:9" ht="17.25" customHeight="1">
      <c r="A18" s="290" t="s">
        <v>19</v>
      </c>
      <c r="B18" s="359" t="s">
        <v>20</v>
      </c>
      <c r="C18" s="359"/>
      <c r="D18" s="359"/>
      <c r="E18" s="359"/>
      <c r="F18" s="359"/>
      <c r="G18" s="359"/>
      <c r="H18" s="370"/>
      <c r="I18" s="368"/>
    </row>
    <row r="19" spans="1:9" ht="17.25" customHeight="1">
      <c r="A19" s="280"/>
      <c r="B19" s="110" t="s">
        <v>211</v>
      </c>
      <c r="C19" s="281">
        <f>SUM(D19:G19)</f>
        <v>2498</v>
      </c>
      <c r="D19" s="32">
        <f>+'3 4 Segélyek'!D84</f>
        <v>0</v>
      </c>
      <c r="E19" s="32">
        <f>+'3 4 Segélyek'!E84</f>
        <v>0</v>
      </c>
      <c r="F19" s="32">
        <f>+'3 4 Segélyek'!F84</f>
        <v>0</v>
      </c>
      <c r="G19" s="282">
        <f>+'3 4 Segélyek'!G84</f>
        <v>2498</v>
      </c>
      <c r="H19" s="66">
        <v>0</v>
      </c>
      <c r="I19" s="209">
        <v>0</v>
      </c>
    </row>
    <row r="20" spans="1:9" ht="17.25" customHeight="1">
      <c r="A20" s="280"/>
      <c r="B20" s="110" t="s">
        <v>211</v>
      </c>
      <c r="C20" s="281">
        <f>SUM(D20:G20)</f>
        <v>2498</v>
      </c>
      <c r="D20" s="32">
        <f>+'3 4 Segélyek'!D85</f>
        <v>0</v>
      </c>
      <c r="E20" s="32">
        <f>+'3 4 Segélyek'!E85</f>
        <v>0</v>
      </c>
      <c r="F20" s="32">
        <f>+'3 4 Segélyek'!F85</f>
        <v>0</v>
      </c>
      <c r="G20" s="282">
        <f>+'3 4 Segélyek'!G85</f>
        <v>2498</v>
      </c>
      <c r="H20" s="66">
        <v>0</v>
      </c>
      <c r="I20" s="209">
        <v>0</v>
      </c>
    </row>
    <row r="21" spans="1:9" ht="17.25" customHeight="1">
      <c r="A21" s="290" t="s">
        <v>21</v>
      </c>
      <c r="B21" s="291" t="s">
        <v>22</v>
      </c>
      <c r="C21" s="371"/>
      <c r="D21" s="371"/>
      <c r="E21" s="371"/>
      <c r="F21" s="371"/>
      <c r="G21" s="371"/>
      <c r="H21" s="371"/>
      <c r="I21" s="372"/>
    </row>
    <row r="22" spans="1:9" ht="17.25" customHeight="1">
      <c r="A22" s="280"/>
      <c r="B22" s="110" t="s">
        <v>211</v>
      </c>
      <c r="C22" s="281">
        <f>SUM(D22:G22)</f>
        <v>4766</v>
      </c>
      <c r="D22" s="32">
        <f>+'2 5 Kiadói tev Egyéb szoc. ellá'!D43</f>
        <v>0</v>
      </c>
      <c r="E22" s="32">
        <f>+'2 5 Kiadói tev Egyéb szoc. ellá'!E43</f>
        <v>0</v>
      </c>
      <c r="F22" s="32">
        <f>+'2 5 Kiadói tev Egyéb szoc. ellá'!F43</f>
        <v>4316</v>
      </c>
      <c r="G22" s="282">
        <f>+'2 5 Kiadói tev Egyéb szoc. ellá'!G43</f>
        <v>450</v>
      </c>
      <c r="H22" s="292">
        <f>+'2 5 Kiadói tev Egyéb szoc. ellá'!H43</f>
        <v>0</v>
      </c>
      <c r="I22" s="293">
        <f>+'2 5 Kiadói tev Egyéb szoc. ellá'!I43</f>
        <v>0</v>
      </c>
    </row>
    <row r="23" spans="1:9" ht="17.25" customHeight="1">
      <c r="A23" s="280"/>
      <c r="B23" s="110" t="s">
        <v>211</v>
      </c>
      <c r="C23" s="281">
        <f>SUM(D23:G23)</f>
        <v>4766</v>
      </c>
      <c r="D23" s="32">
        <f>+'2 5 Kiadói tev Egyéb szoc. ellá'!D44</f>
        <v>0</v>
      </c>
      <c r="E23" s="32">
        <f>+'2 5 Kiadói tev Egyéb szoc. ellá'!E44</f>
        <v>0</v>
      </c>
      <c r="F23" s="32">
        <f>+'2 5 Kiadói tev Egyéb szoc. ellá'!F44</f>
        <v>4316</v>
      </c>
      <c r="G23" s="282">
        <f>+'2 5 Kiadói tev Egyéb szoc. ellá'!G44</f>
        <v>450</v>
      </c>
      <c r="H23" s="292">
        <f>+'2 5 Kiadói tev Egyéb szoc. ellá'!H44</f>
        <v>0</v>
      </c>
      <c r="I23" s="293">
        <f>+'2 5 Kiadói tev Egyéb szoc. ellá'!I44</f>
        <v>0</v>
      </c>
    </row>
    <row r="24" spans="1:9" ht="17.25" customHeight="1">
      <c r="A24" s="290" t="s">
        <v>23</v>
      </c>
      <c r="B24" s="351" t="s">
        <v>24</v>
      </c>
      <c r="C24" s="351"/>
      <c r="D24" s="351"/>
      <c r="E24" s="351"/>
      <c r="F24" s="351"/>
      <c r="G24" s="351"/>
      <c r="H24" s="220"/>
      <c r="I24" s="221"/>
    </row>
    <row r="25" spans="1:9" ht="17.25" customHeight="1">
      <c r="A25" s="280"/>
      <c r="B25" s="110" t="s">
        <v>211</v>
      </c>
      <c r="C25" s="281">
        <f>SUM(D25:I25)</f>
        <v>23344</v>
      </c>
      <c r="D25" s="32">
        <f>+'6 7 Hull.gazd  Építés, szaképít'!D32</f>
        <v>0</v>
      </c>
      <c r="E25" s="32">
        <f>+'6 7 Hull.gazd  Építés, szaképít'!E32</f>
        <v>0</v>
      </c>
      <c r="F25" s="32">
        <f>+'6 7 Hull.gazd  Építés, szaképít'!F32</f>
        <v>0</v>
      </c>
      <c r="G25" s="282">
        <f>+'6 7 Hull.gazd  Építés, szaképít'!G32</f>
        <v>0</v>
      </c>
      <c r="H25" s="294">
        <f>+'6 7 Hull.gazd  Építés, szaképít'!H32</f>
        <v>0</v>
      </c>
      <c r="I25" s="209">
        <f>+'6 7 Hull.gazd  Építés, szaképít'!I32</f>
        <v>23344</v>
      </c>
    </row>
    <row r="26" spans="1:9" ht="17.25" customHeight="1">
      <c r="A26" s="280"/>
      <c r="B26" s="110" t="s">
        <v>211</v>
      </c>
      <c r="C26" s="281">
        <f>SUM(D26:I26)</f>
        <v>23411</v>
      </c>
      <c r="D26" s="32">
        <f>+'6 7 Hull.gazd  Építés, szaképít'!D33</f>
        <v>0</v>
      </c>
      <c r="E26" s="32">
        <f>+'6 7 Hull.gazd  Építés, szaképít'!E33</f>
        <v>0</v>
      </c>
      <c r="F26" s="32">
        <f>+'6 7 Hull.gazd  Építés, szaképít'!F33</f>
        <v>0</v>
      </c>
      <c r="G26" s="282">
        <f>+'6 7 Hull.gazd  Építés, szaképít'!G33</f>
        <v>0</v>
      </c>
      <c r="H26" s="294">
        <f>+'6 7 Hull.gazd  Építés, szaképít'!H33</f>
        <v>67</v>
      </c>
      <c r="I26" s="209">
        <f>+'6 7 Hull.gazd  Építés, szaképít'!I33</f>
        <v>23344</v>
      </c>
    </row>
    <row r="27" spans="1:9" ht="17.25" customHeight="1">
      <c r="A27" s="290" t="s">
        <v>25</v>
      </c>
      <c r="B27" s="359" t="s">
        <v>26</v>
      </c>
      <c r="C27" s="359"/>
      <c r="D27" s="359"/>
      <c r="E27" s="359"/>
      <c r="F27" s="359"/>
      <c r="G27" s="359"/>
      <c r="H27" s="367"/>
      <c r="I27" s="368"/>
    </row>
    <row r="28" spans="1:9" ht="17.25" customHeight="1">
      <c r="A28" s="280"/>
      <c r="B28" s="110" t="s">
        <v>211</v>
      </c>
      <c r="C28" s="281">
        <f>SUM(D28:I28)</f>
        <v>18526</v>
      </c>
      <c r="D28" s="32">
        <f>+'6 7 Hull.gazd  Építés, szaképít'!D72</f>
        <v>0</v>
      </c>
      <c r="E28" s="32">
        <f>+'6 7 Hull.gazd  Építés, szaképít'!E72</f>
        <v>0</v>
      </c>
      <c r="F28" s="32">
        <f>+'6 7 Hull.gazd  Építés, szaképít'!F72</f>
        <v>18526</v>
      </c>
      <c r="G28" s="282">
        <f>+'3 4 Segélyek'!G87</f>
        <v>0</v>
      </c>
      <c r="H28" s="294">
        <f>+'6 7 Hull.gazd  Építés, szaképít'!H72</f>
        <v>0</v>
      </c>
      <c r="I28" s="209">
        <f>+'6 7 Hull.gazd  Építés, szaképít'!I72</f>
        <v>0</v>
      </c>
    </row>
    <row r="29" spans="1:9" ht="17.25" customHeight="1">
      <c r="A29" s="280"/>
      <c r="B29" s="110" t="s">
        <v>211</v>
      </c>
      <c r="C29" s="281">
        <f>SUM(D29:I29)</f>
        <v>18526</v>
      </c>
      <c r="D29" s="32">
        <f>+'6 7 Hull.gazd  Építés, szaképít'!D73</f>
        <v>0</v>
      </c>
      <c r="E29" s="32">
        <f>+'6 7 Hull.gazd  Építés, szaképít'!E73</f>
        <v>0</v>
      </c>
      <c r="F29" s="32">
        <f>+'6 7 Hull.gazd  Építés, szaképít'!F73</f>
        <v>18526</v>
      </c>
      <c r="G29" s="282">
        <f>+'3 4 Segélyek'!G88</f>
        <v>0</v>
      </c>
      <c r="H29" s="294">
        <f>+'6 7 Hull.gazd  Építés, szaképít'!H73</f>
        <v>0</v>
      </c>
      <c r="I29" s="209">
        <f>+'6 7 Hull.gazd  Építés, szaképít'!I73</f>
        <v>0</v>
      </c>
    </row>
    <row r="30" spans="1:10" s="295" customFormat="1" ht="17.25" customHeight="1">
      <c r="A30" s="290" t="s">
        <v>27</v>
      </c>
      <c r="B30" s="369" t="s">
        <v>28</v>
      </c>
      <c r="C30" s="369"/>
      <c r="D30" s="369"/>
      <c r="E30" s="369"/>
      <c r="F30" s="369"/>
      <c r="G30" s="369"/>
      <c r="H30" s="367"/>
      <c r="I30" s="368"/>
      <c r="J30" s="4"/>
    </row>
    <row r="31" spans="1:10" s="295" customFormat="1" ht="17.25" customHeight="1">
      <c r="A31" s="280"/>
      <c r="B31" s="110" t="s">
        <v>211</v>
      </c>
      <c r="C31" s="281">
        <f>SUM(D31:I31)</f>
        <v>75896</v>
      </c>
      <c r="D31" s="32">
        <f>+'8  9 Községgazd Közvilágítás'!D41</f>
        <v>33435</v>
      </c>
      <c r="E31" s="32">
        <f>+'8  9 Községgazd Közvilágítás'!E41</f>
        <v>6872</v>
      </c>
      <c r="F31" s="32">
        <f>+'8  9 Községgazd Közvilágítás'!F41</f>
        <v>35183</v>
      </c>
      <c r="G31" s="282">
        <f>+'8  9 Községgazd Közvilágítás'!G41</f>
        <v>0</v>
      </c>
      <c r="H31" s="296">
        <f>+'8  9 Községgazd Közvilágítás'!H41</f>
        <v>0</v>
      </c>
      <c r="I31" s="297">
        <f>+'8  9 Községgazd Közvilágítás'!I41</f>
        <v>406</v>
      </c>
      <c r="J31" s="4"/>
    </row>
    <row r="32" spans="1:10" s="295" customFormat="1" ht="17.25" customHeight="1">
      <c r="A32" s="280"/>
      <c r="B32" s="110" t="s">
        <v>211</v>
      </c>
      <c r="C32" s="281">
        <f>SUM(D32:I32)</f>
        <v>77326</v>
      </c>
      <c r="D32" s="32">
        <f>+'8  9 Községgazd Közvilágítás'!D42</f>
        <v>34279</v>
      </c>
      <c r="E32" s="32">
        <f>+'8  9 Községgazd Közvilágítás'!E42</f>
        <v>7019</v>
      </c>
      <c r="F32" s="32">
        <f>+'8  9 Községgazd Közvilágítás'!F42</f>
        <v>35622</v>
      </c>
      <c r="G32" s="282">
        <f>+'8  9 Községgazd Közvilágítás'!G42</f>
        <v>0</v>
      </c>
      <c r="H32" s="296">
        <f>+'8  9 Községgazd Közvilágítás'!H42</f>
        <v>0</v>
      </c>
      <c r="I32" s="297">
        <f>+'8  9 Községgazd Közvilágítás'!I42</f>
        <v>406</v>
      </c>
      <c r="J32" s="4"/>
    </row>
    <row r="33" spans="1:9" ht="17.25" customHeight="1">
      <c r="A33" s="290" t="s">
        <v>29</v>
      </c>
      <c r="B33" s="366" t="s">
        <v>30</v>
      </c>
      <c r="C33" s="366"/>
      <c r="D33" s="366"/>
      <c r="E33" s="366"/>
      <c r="F33" s="366"/>
      <c r="G33" s="366"/>
      <c r="H33" s="360"/>
      <c r="I33" s="361"/>
    </row>
    <row r="34" spans="1:10" s="295" customFormat="1" ht="17.25" customHeight="1">
      <c r="A34" s="280"/>
      <c r="B34" s="110" t="s">
        <v>211</v>
      </c>
      <c r="C34" s="281">
        <f>SUM(D34:I34)</f>
        <v>6016</v>
      </c>
      <c r="D34" s="32">
        <f>+'8  9 Községgazd Közvilágítás'!D57</f>
        <v>0</v>
      </c>
      <c r="E34" s="32">
        <f>+'8  9 Községgazd Közvilágítás'!E57</f>
        <v>0</v>
      </c>
      <c r="F34" s="32">
        <f>+'8  9 Községgazd Közvilágítás'!F57</f>
        <v>6016</v>
      </c>
      <c r="G34" s="282">
        <f>+'8  9 Községgazd Közvilágítás'!G57</f>
        <v>0</v>
      </c>
      <c r="H34" s="296">
        <f>+'8  9 Községgazd Közvilágítás'!H57</f>
        <v>0</v>
      </c>
      <c r="I34" s="297">
        <f>+'8  9 Községgazd Közvilágítás'!I46</f>
        <v>0</v>
      </c>
      <c r="J34" s="4"/>
    </row>
    <row r="35" spans="1:10" s="295" customFormat="1" ht="17.25" customHeight="1">
      <c r="A35" s="280"/>
      <c r="B35" s="110" t="s">
        <v>211</v>
      </c>
      <c r="C35" s="281">
        <f>SUM(D35:I35)</f>
        <v>6016</v>
      </c>
      <c r="D35" s="32">
        <f>+'8  9 Községgazd Közvilágítás'!D58</f>
        <v>0</v>
      </c>
      <c r="E35" s="32">
        <f>+'8  9 Községgazd Közvilágítás'!E58</f>
        <v>0</v>
      </c>
      <c r="F35" s="32">
        <f>+'8  9 Községgazd Közvilágítás'!F58</f>
        <v>6016</v>
      </c>
      <c r="G35" s="282">
        <f>+'8  9 Községgazd Közvilágítás'!G58</f>
        <v>0</v>
      </c>
      <c r="H35" s="296">
        <f>+'8  9 Községgazd Közvilágítás'!H58</f>
        <v>0</v>
      </c>
      <c r="I35" s="297">
        <f>+'8  9 Községgazd Közvilágítás'!I47</f>
        <v>0</v>
      </c>
      <c r="J35" s="4"/>
    </row>
    <row r="36" spans="1:9" ht="17.25" customHeight="1">
      <c r="A36" s="290" t="s">
        <v>31</v>
      </c>
      <c r="B36" s="359" t="s">
        <v>134</v>
      </c>
      <c r="C36" s="359"/>
      <c r="D36" s="359"/>
      <c r="E36" s="359"/>
      <c r="F36" s="359"/>
      <c r="G36" s="359"/>
      <c r="H36" s="360"/>
      <c r="I36" s="361"/>
    </row>
    <row r="37" spans="1:9" ht="17.25" customHeight="1">
      <c r="A37" s="280"/>
      <c r="B37" s="110" t="s">
        <v>211</v>
      </c>
      <c r="C37" s="299">
        <f>SUM(D37:I37)</f>
        <v>12414</v>
      </c>
      <c r="D37" s="300">
        <f>+'10 Egészségház'!D26</f>
        <v>4440</v>
      </c>
      <c r="E37" s="300">
        <f>+'10 Egészségház'!E26</f>
        <v>1199</v>
      </c>
      <c r="F37" s="300">
        <f>+'10 Egészségház'!F26</f>
        <v>3612</v>
      </c>
      <c r="G37" s="301">
        <f>+'10 Egészségház'!G26</f>
        <v>3163</v>
      </c>
      <c r="H37" s="302">
        <v>0</v>
      </c>
      <c r="I37" s="303">
        <v>0</v>
      </c>
    </row>
    <row r="38" spans="1:9" ht="17.25" customHeight="1">
      <c r="A38" s="298"/>
      <c r="B38" s="110" t="s">
        <v>211</v>
      </c>
      <c r="C38" s="299">
        <f>SUM(D38:I38)</f>
        <v>12555</v>
      </c>
      <c r="D38" s="300">
        <f>+'10 Egészségház'!D27</f>
        <v>4551</v>
      </c>
      <c r="E38" s="300">
        <f>+'10 Egészségház'!E27</f>
        <v>1229</v>
      </c>
      <c r="F38" s="300">
        <f>+'10 Egészségház'!F27</f>
        <v>3612</v>
      </c>
      <c r="G38" s="301">
        <f>+'10 Egészségház'!G27</f>
        <v>3163</v>
      </c>
      <c r="H38" s="302">
        <v>0</v>
      </c>
      <c r="I38" s="303">
        <v>0</v>
      </c>
    </row>
    <row r="39" spans="1:9" ht="17.25" customHeight="1">
      <c r="A39" s="290" t="s">
        <v>32</v>
      </c>
      <c r="B39" s="359" t="s">
        <v>33</v>
      </c>
      <c r="C39" s="359"/>
      <c r="D39" s="359"/>
      <c r="E39" s="359"/>
      <c r="F39" s="359"/>
      <c r="G39" s="359"/>
      <c r="H39" s="360"/>
      <c r="I39" s="361"/>
    </row>
    <row r="40" spans="1:9" ht="17.25" customHeight="1" thickBot="1">
      <c r="A40" s="280"/>
      <c r="B40" s="110" t="s">
        <v>211</v>
      </c>
      <c r="C40" s="281">
        <f>SUM(D40:I40)</f>
        <v>16616</v>
      </c>
      <c r="D40" s="32">
        <f>+'11 Támogatások részletezése'!D79</f>
        <v>0</v>
      </c>
      <c r="E40" s="32">
        <f>+'11 Támogatások részletezése'!E79</f>
        <v>0</v>
      </c>
      <c r="F40" s="32">
        <f>+'11 Támogatások részletezése'!F79</f>
        <v>0</v>
      </c>
      <c r="G40" s="282">
        <f>+'11 Támogatások részletezése'!G79</f>
        <v>16616</v>
      </c>
      <c r="H40" s="304">
        <v>0</v>
      </c>
      <c r="I40" s="305">
        <f>+'11 Támogatások részletezése'!I79</f>
        <v>0</v>
      </c>
    </row>
    <row r="41" spans="1:9" ht="17.25" customHeight="1" thickBot="1">
      <c r="A41" s="298"/>
      <c r="B41" s="110" t="s">
        <v>211</v>
      </c>
      <c r="C41" s="281">
        <f>SUM(D41:I41)</f>
        <v>17161</v>
      </c>
      <c r="D41" s="32">
        <f>+'11 Támogatások részletezése'!D80</f>
        <v>0</v>
      </c>
      <c r="E41" s="32">
        <f>+'11 Támogatások részletezése'!E80</f>
        <v>0</v>
      </c>
      <c r="F41" s="32">
        <f>+'11 Támogatások részletezése'!F80</f>
        <v>0</v>
      </c>
      <c r="G41" s="282">
        <f>+'11 Támogatások részletezése'!G80</f>
        <v>17161</v>
      </c>
      <c r="H41" s="304">
        <v>0</v>
      </c>
      <c r="I41" s="305">
        <f>+'11 Támogatások részletezése'!I80</f>
        <v>0</v>
      </c>
    </row>
    <row r="42" spans="1:10" s="306" customFormat="1" ht="26.25" customHeight="1" thickBot="1">
      <c r="A42" s="364" t="s">
        <v>206</v>
      </c>
      <c r="B42" s="365"/>
      <c r="C42" s="355">
        <f>SUM(D42:I42)</f>
        <v>184677</v>
      </c>
      <c r="D42" s="355">
        <f>+D13+D16+D19+D22+D25+D28+D31+D34+D37+D40</f>
        <v>37875</v>
      </c>
      <c r="E42" s="355">
        <f aca="true" t="shared" si="0" ref="D42:I43">+E13+E16+E19+E22+E25+E28+E31+E34+E37+E40</f>
        <v>8139</v>
      </c>
      <c r="F42" s="355">
        <f>+F13+F16+F19+F22+F25+F28+F31+F34+F37+F40+F9</f>
        <v>91338</v>
      </c>
      <c r="G42" s="356">
        <f t="shared" si="0"/>
        <v>23575</v>
      </c>
      <c r="H42" s="353">
        <f t="shared" si="0"/>
        <v>0</v>
      </c>
      <c r="I42" s="354">
        <f t="shared" si="0"/>
        <v>23750</v>
      </c>
      <c r="J42" s="4"/>
    </row>
    <row r="43" spans="1:9" s="306" customFormat="1" ht="30" customHeight="1" thickBot="1">
      <c r="A43" s="364" t="s">
        <v>206</v>
      </c>
      <c r="B43" s="365"/>
      <c r="C43" s="332">
        <f>SUM(D43:I43)</f>
        <v>186744</v>
      </c>
      <c r="D43" s="332">
        <f>+D14+D17+D20+D23+D26+D29+D32+D35+D38+D41</f>
        <v>38830</v>
      </c>
      <c r="E43" s="332">
        <f t="shared" si="0"/>
        <v>8316</v>
      </c>
      <c r="F43" s="355">
        <f>+F14+F17+F20+F23+F26+F29+F32+F35+F38+F41+F10</f>
        <v>90665</v>
      </c>
      <c r="G43" s="333">
        <f t="shared" si="0"/>
        <v>25116</v>
      </c>
      <c r="H43" s="334">
        <f t="shared" si="0"/>
        <v>67</v>
      </c>
      <c r="I43" s="335">
        <f t="shared" si="0"/>
        <v>23750</v>
      </c>
    </row>
    <row r="44" spans="1:9" s="21" customFormat="1" ht="23.25" customHeight="1">
      <c r="A44" s="357" t="s">
        <v>239</v>
      </c>
      <c r="B44" s="358"/>
      <c r="C44" s="358"/>
      <c r="D44" s="358"/>
      <c r="E44" s="358"/>
      <c r="F44" s="358"/>
      <c r="G44" s="358"/>
      <c r="H44" s="358"/>
      <c r="I44" s="358"/>
    </row>
    <row r="45" spans="4:9" ht="15">
      <c r="D45" s="21"/>
      <c r="E45" s="21"/>
      <c r="F45" s="21"/>
      <c r="G45" s="21"/>
      <c r="H45" s="21"/>
      <c r="I45" s="21"/>
    </row>
  </sheetData>
  <sheetProtection selectLockedCells="1" selectUnlockedCells="1"/>
  <mergeCells count="30">
    <mergeCell ref="A1:I1"/>
    <mergeCell ref="A5:I5"/>
    <mergeCell ref="A2:I2"/>
    <mergeCell ref="A3:I3"/>
    <mergeCell ref="C6:C7"/>
    <mergeCell ref="D6:G6"/>
    <mergeCell ref="H6:I6"/>
    <mergeCell ref="A7:B7"/>
    <mergeCell ref="B8:G8"/>
    <mergeCell ref="B11:I11"/>
    <mergeCell ref="B12:G12"/>
    <mergeCell ref="B15:G15"/>
    <mergeCell ref="H15:I15"/>
    <mergeCell ref="B18:G18"/>
    <mergeCell ref="H18:I18"/>
    <mergeCell ref="C21:I21"/>
    <mergeCell ref="B24:G24"/>
    <mergeCell ref="B27:G27"/>
    <mergeCell ref="H27:I27"/>
    <mergeCell ref="B30:G30"/>
    <mergeCell ref="H30:I30"/>
    <mergeCell ref="B33:G33"/>
    <mergeCell ref="H33:I33"/>
    <mergeCell ref="B36:G36"/>
    <mergeCell ref="H36:I36"/>
    <mergeCell ref="A44:I44"/>
    <mergeCell ref="B39:G39"/>
    <mergeCell ref="H39:I39"/>
    <mergeCell ref="A42:B42"/>
    <mergeCell ref="A43:B43"/>
  </mergeCells>
  <printOptions horizontalCentered="1"/>
  <pageMargins left="0.39375" right="0.39375" top="0.5902777777777778" bottom="0.5118055555555555" header="0.5118055555555555" footer="0.5118055555555555"/>
  <pageSetup fitToHeight="0"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view="pageBreakPreview" zoomScale="85" zoomScaleNormal="75" zoomScaleSheetLayoutView="85" workbookViewId="0" topLeftCell="A50">
      <selection activeCell="P86" activeCellId="1" sqref="A45:IV47 P86"/>
    </sheetView>
  </sheetViews>
  <sheetFormatPr defaultColWidth="9.00390625" defaultRowHeight="12.75"/>
  <cols>
    <col min="1" max="1" width="4.75390625" style="4" customWidth="1"/>
    <col min="2" max="2" width="55.25390625" style="4" customWidth="1"/>
    <col min="3" max="3" width="12.75390625" style="5" customWidth="1"/>
    <col min="4" max="4" width="10.125" style="6" customWidth="1"/>
    <col min="5" max="5" width="9.125" style="6" customWidth="1"/>
    <col min="6" max="6" width="11.25390625" style="6" customWidth="1"/>
    <col min="7" max="7" width="14.00390625" style="6" customWidth="1"/>
    <col min="8" max="8" width="11.125" style="4" customWidth="1"/>
    <col min="9" max="9" width="9.25390625" style="4" customWidth="1"/>
    <col min="10" max="10" width="0" style="4" hidden="1" customWidth="1"/>
    <col min="11" max="16384" width="9.25390625" style="4" customWidth="1"/>
  </cols>
  <sheetData>
    <row r="1" spans="1:16" s="10" customFormat="1" ht="24.75" customHeight="1">
      <c r="A1" s="483" t="s">
        <v>164</v>
      </c>
      <c r="B1" s="483"/>
      <c r="C1" s="483"/>
      <c r="D1" s="483"/>
      <c r="E1" s="483"/>
      <c r="F1" s="483"/>
      <c r="G1" s="483"/>
      <c r="H1"/>
      <c r="I1" s="9"/>
      <c r="J1" s="9"/>
      <c r="K1" s="9"/>
      <c r="L1" s="9"/>
      <c r="M1" s="9"/>
      <c r="N1" s="9"/>
      <c r="O1" s="9"/>
      <c r="P1" s="9"/>
    </row>
    <row r="2" spans="1:7" s="10" customFormat="1" ht="16.5" customHeight="1">
      <c r="A2" s="381" t="s">
        <v>109</v>
      </c>
      <c r="B2" s="381"/>
      <c r="C2" s="381"/>
      <c r="D2" s="381"/>
      <c r="E2" s="381"/>
      <c r="F2" s="381"/>
      <c r="G2" s="381"/>
    </row>
    <row r="3" spans="1:7" ht="16.5" customHeight="1">
      <c r="A3" s="393" t="s">
        <v>36</v>
      </c>
      <c r="B3" s="393"/>
      <c r="C3" s="393"/>
      <c r="D3" s="393"/>
      <c r="E3" s="393"/>
      <c r="F3" s="393"/>
      <c r="G3" s="393"/>
    </row>
    <row r="4" spans="1:7" ht="14.25" customHeight="1">
      <c r="A4" s="12"/>
      <c r="B4" s="13"/>
      <c r="C4" s="14"/>
      <c r="D4" s="15"/>
      <c r="E4" s="15"/>
      <c r="F4" s="15"/>
      <c r="G4" s="15"/>
    </row>
    <row r="5" spans="1:7" s="18" customFormat="1" ht="30" customHeight="1">
      <c r="A5" s="16"/>
      <c r="B5" s="17"/>
      <c r="C5" s="535" t="s">
        <v>2</v>
      </c>
      <c r="D5" s="536" t="s">
        <v>37</v>
      </c>
      <c r="E5" s="536"/>
      <c r="F5" s="536"/>
      <c r="G5" s="536"/>
    </row>
    <row r="6" spans="1:7" s="18" customFormat="1" ht="74.25" customHeight="1">
      <c r="A6" s="537" t="s">
        <v>38</v>
      </c>
      <c r="B6" s="537"/>
      <c r="C6" s="535"/>
      <c r="D6" s="19" t="s">
        <v>6</v>
      </c>
      <c r="E6" s="19" t="s">
        <v>7</v>
      </c>
      <c r="F6" s="19" t="s">
        <v>8</v>
      </c>
      <c r="G6" s="20" t="s">
        <v>9</v>
      </c>
    </row>
    <row r="7" spans="1:7" s="21" customFormat="1" ht="14.25" customHeight="1">
      <c r="A7" s="541" t="s">
        <v>39</v>
      </c>
      <c r="B7" s="541"/>
      <c r="C7" s="541"/>
      <c r="D7" s="541"/>
      <c r="E7" s="541"/>
      <c r="F7" s="541"/>
      <c r="G7" s="541"/>
    </row>
    <row r="8" spans="1:7" ht="15" customHeight="1">
      <c r="A8" s="22" t="s">
        <v>40</v>
      </c>
      <c r="B8" s="385" t="s">
        <v>41</v>
      </c>
      <c r="C8" s="385"/>
      <c r="D8" s="385"/>
      <c r="E8" s="385"/>
      <c r="F8" s="385"/>
      <c r="G8" s="385"/>
    </row>
    <row r="9" spans="1:7" ht="14.25" customHeight="1">
      <c r="A9" s="23"/>
      <c r="B9" s="24" t="s">
        <v>46</v>
      </c>
      <c r="C9" s="25">
        <f>SUM(D9:G9)</f>
        <v>34675</v>
      </c>
      <c r="D9" s="26">
        <f>+D11</f>
        <v>0</v>
      </c>
      <c r="E9" s="26">
        <v>0</v>
      </c>
      <c r="F9" s="26">
        <f>153644-402-993-5498-1476+1427+3298+4646-313-112-1000-4000-4500-14000-1000-100-3000-2000-90-5724-5932-250-250-500-4000-200-6000-67000</f>
        <v>34675</v>
      </c>
      <c r="G9" s="28">
        <v>0</v>
      </c>
    </row>
    <row r="10" spans="1:7" s="21" customFormat="1" ht="18.75" customHeight="1">
      <c r="A10" s="22" t="s">
        <v>44</v>
      </c>
      <c r="B10" s="385" t="s">
        <v>45</v>
      </c>
      <c r="C10" s="385"/>
      <c r="D10" s="385"/>
      <c r="E10" s="385"/>
      <c r="F10" s="385"/>
      <c r="G10" s="385"/>
    </row>
    <row r="11" spans="1:7" s="21" customFormat="1" ht="15.75" customHeight="1">
      <c r="A11" s="29"/>
      <c r="B11" s="24" t="s">
        <v>46</v>
      </c>
      <c r="C11" s="30">
        <f>SUM(D11:G11)</f>
        <v>1524547</v>
      </c>
      <c r="D11" s="31">
        <f>+D21+D23+D27+D29+D31+D33+D39+D41+D51+D59+D61+D63+D65+D67+D69+D71+D73+D43+D45</f>
        <v>0</v>
      </c>
      <c r="E11" s="31">
        <f>+E21+E23+E27+E29+E31+E33+E39+E41+E51+E59+E61+E63+E65+E67+E69+E71+E73+E43+E45</f>
        <v>0</v>
      </c>
      <c r="F11" s="31">
        <f>+F21+F23+F27+F29+F31+F33+F39+F41+F51+F59+F61+F63+F65+F67+F69+F71+F73+F43+F45+F47+F49+F25+F53+F55+F57</f>
        <v>1524547</v>
      </c>
      <c r="G11" s="31">
        <f>+G21+G23+G27+G29+G31+G33+G39+G41+G51+G59+G61+G63+G65+G67+G69+G71+G73+G43+G45</f>
        <v>0</v>
      </c>
    </row>
    <row r="12" spans="1:7" ht="12.75" customHeight="1" hidden="1">
      <c r="A12" s="29"/>
      <c r="B12" s="388" t="s">
        <v>165</v>
      </c>
      <c r="C12" s="388"/>
      <c r="D12" s="388"/>
      <c r="E12" s="388"/>
      <c r="F12" s="388"/>
      <c r="G12" s="388"/>
    </row>
    <row r="13" spans="1:7" ht="12.75" customHeight="1" hidden="1">
      <c r="A13" s="29"/>
      <c r="B13" s="24" t="s">
        <v>46</v>
      </c>
      <c r="C13" s="25">
        <f>SUM(D13:G13)</f>
        <v>0</v>
      </c>
      <c r="D13" s="26">
        <v>0</v>
      </c>
      <c r="E13" s="26">
        <v>0</v>
      </c>
      <c r="F13" s="26">
        <v>0</v>
      </c>
      <c r="G13" s="28">
        <v>0</v>
      </c>
    </row>
    <row r="14" spans="1:7" ht="12.75" customHeight="1" hidden="1">
      <c r="A14" s="29"/>
      <c r="B14" s="24" t="s">
        <v>166</v>
      </c>
      <c r="C14" s="25">
        <f>SUM(D14:G14)</f>
        <v>7080</v>
      </c>
      <c r="D14" s="26">
        <v>0</v>
      </c>
      <c r="E14" s="26">
        <v>0</v>
      </c>
      <c r="F14" s="26">
        <v>7080</v>
      </c>
      <c r="G14" s="28">
        <v>0</v>
      </c>
    </row>
    <row r="15" spans="1:7" ht="12.75" customHeight="1" hidden="1">
      <c r="A15" s="29"/>
      <c r="B15" s="24" t="s">
        <v>167</v>
      </c>
      <c r="C15" s="152">
        <f>IF(C14&gt;0,C13/C14,0)</f>
        <v>0</v>
      </c>
      <c r="D15" s="153">
        <f>IF(D14&gt;0,D13/D14,0)</f>
        <v>0</v>
      </c>
      <c r="E15" s="153">
        <f>IF(E14&gt;0,E13/E14,0)</f>
        <v>0</v>
      </c>
      <c r="F15" s="153">
        <f>IF(F14&gt;0,F13/F14,0)</f>
        <v>0</v>
      </c>
      <c r="G15" s="154">
        <f>IF(G14&gt;0,G13/G14,0)</f>
        <v>0</v>
      </c>
    </row>
    <row r="16" spans="1:7" ht="12.75" customHeight="1" hidden="1">
      <c r="A16" s="29"/>
      <c r="B16" s="388" t="s">
        <v>168</v>
      </c>
      <c r="C16" s="388"/>
      <c r="D16" s="388"/>
      <c r="E16" s="388"/>
      <c r="F16" s="388"/>
      <c r="G16" s="388"/>
    </row>
    <row r="17" spans="1:7" ht="12.75" customHeight="1" hidden="1">
      <c r="A17" s="29"/>
      <c r="B17" s="24" t="s">
        <v>46</v>
      </c>
      <c r="C17" s="25">
        <f>SUM(D17:G17)</f>
        <v>0</v>
      </c>
      <c r="D17" s="26">
        <v>0</v>
      </c>
      <c r="E17" s="26">
        <v>0</v>
      </c>
      <c r="F17" s="26"/>
      <c r="G17" s="28">
        <v>0</v>
      </c>
    </row>
    <row r="18" spans="1:7" ht="12.75" customHeight="1" hidden="1">
      <c r="A18" s="29"/>
      <c r="B18" s="24" t="s">
        <v>166</v>
      </c>
      <c r="C18" s="25">
        <f>SUM(D18:G18)</f>
        <v>0</v>
      </c>
      <c r="D18" s="26">
        <v>0</v>
      </c>
      <c r="E18" s="26">
        <v>0</v>
      </c>
      <c r="F18" s="26">
        <v>0</v>
      </c>
      <c r="G18" s="28">
        <v>0</v>
      </c>
    </row>
    <row r="19" spans="1:7" ht="12.75" customHeight="1" hidden="1">
      <c r="A19" s="29"/>
      <c r="B19" s="24" t="s">
        <v>167</v>
      </c>
      <c r="C19" s="152">
        <f>IF(C18&gt;0,C17/C18,0)</f>
        <v>0</v>
      </c>
      <c r="D19" s="153">
        <f>IF(D18&gt;0,D17/D18,0)</f>
        <v>0</v>
      </c>
      <c r="E19" s="153">
        <f>IF(E18&gt;0,E17/E18,0)</f>
        <v>0</v>
      </c>
      <c r="F19" s="153">
        <f>IF(F18&gt;0,F17/F18,0)</f>
        <v>0</v>
      </c>
      <c r="G19" s="154">
        <f>IF(G18&gt;0,G17/G18,0)</f>
        <v>0</v>
      </c>
    </row>
    <row r="20" spans="1:7" ht="15.75" customHeight="1">
      <c r="A20" s="29"/>
      <c r="B20" s="388" t="s">
        <v>169</v>
      </c>
      <c r="C20" s="388"/>
      <c r="D20" s="388"/>
      <c r="E20" s="388"/>
      <c r="F20" s="388"/>
      <c r="G20" s="388"/>
    </row>
    <row r="21" spans="1:9" ht="15.75" customHeight="1">
      <c r="A21" s="29"/>
      <c r="B21" s="24" t="s">
        <v>46</v>
      </c>
      <c r="C21" s="25">
        <f>SUM(D21:G21)</f>
        <v>11862</v>
      </c>
      <c r="D21" s="26">
        <v>0</v>
      </c>
      <c r="E21" s="26">
        <v>0</v>
      </c>
      <c r="F21" s="26">
        <f>18000-11862+5724</f>
        <v>11862</v>
      </c>
      <c r="G21" s="28">
        <v>0</v>
      </c>
      <c r="I21" s="6"/>
    </row>
    <row r="22" spans="1:7" ht="34.5" customHeight="1">
      <c r="A22" s="29"/>
      <c r="B22" s="386" t="s">
        <v>170</v>
      </c>
      <c r="C22" s="386"/>
      <c r="D22" s="386"/>
      <c r="E22" s="386"/>
      <c r="F22" s="386"/>
      <c r="G22" s="386"/>
    </row>
    <row r="23" spans="1:10" ht="16.5" customHeight="1">
      <c r="A23" s="29"/>
      <c r="B23" s="24" t="s">
        <v>46</v>
      </c>
      <c r="C23" s="25">
        <f>SUM(D23:G23)</f>
        <v>134864</v>
      </c>
      <c r="D23" s="26">
        <v>0</v>
      </c>
      <c r="E23" s="26">
        <v>0</v>
      </c>
      <c r="F23" s="32">
        <v>134864</v>
      </c>
      <c r="G23" s="28">
        <v>0</v>
      </c>
      <c r="J23" s="6">
        <f>1378772-F23-F25</f>
        <v>77501</v>
      </c>
    </row>
    <row r="24" spans="1:7" ht="16.5" customHeight="1">
      <c r="A24" s="29"/>
      <c r="B24" s="388" t="s">
        <v>171</v>
      </c>
      <c r="C24" s="388"/>
      <c r="D24" s="388"/>
      <c r="E24" s="388"/>
      <c r="F24" s="388"/>
      <c r="G24" s="388"/>
    </row>
    <row r="25" spans="1:7" ht="16.5" customHeight="1">
      <c r="A25" s="29"/>
      <c r="B25" s="24" t="s">
        <v>46</v>
      </c>
      <c r="C25" s="25">
        <f>SUM(D25:G25)</f>
        <v>1166407</v>
      </c>
      <c r="D25" s="26">
        <v>0</v>
      </c>
      <c r="E25" s="26">
        <v>0</v>
      </c>
      <c r="F25" s="32">
        <v>1166407</v>
      </c>
      <c r="G25" s="28">
        <v>0</v>
      </c>
    </row>
    <row r="26" spans="1:7" ht="15.75" customHeight="1">
      <c r="A26" s="539"/>
      <c r="B26" s="388" t="s">
        <v>172</v>
      </c>
      <c r="C26" s="388"/>
      <c r="D26" s="388"/>
      <c r="E26" s="388"/>
      <c r="F26" s="388"/>
      <c r="G26" s="388"/>
    </row>
    <row r="27" spans="1:7" ht="15">
      <c r="A27" s="539"/>
      <c r="B27" s="24" t="s">
        <v>46</v>
      </c>
      <c r="C27" s="25">
        <f>SUM(D27:G27)</f>
        <v>0</v>
      </c>
      <c r="D27" s="26">
        <v>0</v>
      </c>
      <c r="E27" s="26">
        <v>0</v>
      </c>
      <c r="F27" s="155">
        <f>10992-10992</f>
        <v>0</v>
      </c>
      <c r="G27" s="28">
        <v>0</v>
      </c>
    </row>
    <row r="28" spans="1:7" ht="15.75" customHeight="1">
      <c r="A28" s="539"/>
      <c r="B28" s="388" t="s">
        <v>173</v>
      </c>
      <c r="C28" s="388"/>
      <c r="D28" s="388"/>
      <c r="E28" s="388"/>
      <c r="F28" s="388"/>
      <c r="G28" s="388"/>
    </row>
    <row r="29" spans="1:7" ht="18.75" customHeight="1">
      <c r="A29" s="539"/>
      <c r="B29" s="24" t="s">
        <v>46</v>
      </c>
      <c r="C29" s="25">
        <f>SUM(D29:G29)</f>
        <v>587</v>
      </c>
      <c r="D29" s="26">
        <v>0</v>
      </c>
      <c r="E29" s="26">
        <v>0</v>
      </c>
      <c r="F29" s="26">
        <v>587</v>
      </c>
      <c r="G29" s="28">
        <v>0</v>
      </c>
    </row>
    <row r="30" spans="1:7" ht="15.75" customHeight="1">
      <c r="A30" s="539"/>
      <c r="B30" s="540" t="s">
        <v>174</v>
      </c>
      <c r="C30" s="540"/>
      <c r="D30" s="540"/>
      <c r="E30" s="540"/>
      <c r="F30" s="540"/>
      <c r="G30" s="540"/>
    </row>
    <row r="31" spans="1:7" ht="18.75" customHeight="1">
      <c r="A31" s="539"/>
      <c r="B31" s="24" t="s">
        <v>46</v>
      </c>
      <c r="C31" s="25">
        <f>SUM(D31:G31)</f>
        <v>19573</v>
      </c>
      <c r="D31" s="26">
        <v>0</v>
      </c>
      <c r="E31" s="26">
        <v>0</v>
      </c>
      <c r="F31" s="32">
        <v>19573</v>
      </c>
      <c r="G31" s="28">
        <v>0</v>
      </c>
    </row>
    <row r="32" spans="1:7" ht="15.75" customHeight="1">
      <c r="A32" s="539"/>
      <c r="B32" s="388" t="s">
        <v>175</v>
      </c>
      <c r="C32" s="388"/>
      <c r="D32" s="388"/>
      <c r="E32" s="388"/>
      <c r="F32" s="388"/>
      <c r="G32" s="388"/>
    </row>
    <row r="33" spans="1:7" ht="18.75" customHeight="1">
      <c r="A33" s="539"/>
      <c r="B33" s="24" t="s">
        <v>46</v>
      </c>
      <c r="C33" s="25">
        <f>SUM(D33:G33)</f>
        <v>0</v>
      </c>
      <c r="D33" s="26">
        <v>0</v>
      </c>
      <c r="E33" s="26">
        <v>0</v>
      </c>
      <c r="F33" s="26">
        <f>1427-1427</f>
        <v>0</v>
      </c>
      <c r="G33" s="28">
        <v>0</v>
      </c>
    </row>
    <row r="34" spans="1:7" ht="12.75" customHeight="1" hidden="1">
      <c r="A34" s="539"/>
      <c r="B34" s="388" t="s">
        <v>176</v>
      </c>
      <c r="C34" s="388"/>
      <c r="D34" s="388"/>
      <c r="E34" s="388"/>
      <c r="F34" s="388"/>
      <c r="G34" s="388"/>
    </row>
    <row r="35" spans="1:7" ht="12.75" customHeight="1" hidden="1">
      <c r="A35" s="539"/>
      <c r="B35" s="24" t="s">
        <v>46</v>
      </c>
      <c r="C35" s="25">
        <f>SUM(D35:G35)</f>
        <v>0</v>
      </c>
      <c r="D35" s="26">
        <v>0</v>
      </c>
      <c r="E35" s="26">
        <v>0</v>
      </c>
      <c r="F35" s="26"/>
      <c r="G35" s="28">
        <v>0</v>
      </c>
    </row>
    <row r="36" spans="1:7" ht="12.75" customHeight="1" hidden="1">
      <c r="A36" s="539"/>
      <c r="B36" s="24" t="s">
        <v>166</v>
      </c>
      <c r="C36" s="25">
        <f>SUM(D36:G36)</f>
        <v>1392</v>
      </c>
      <c r="D36" s="26">
        <v>0</v>
      </c>
      <c r="E36" s="26">
        <v>0</v>
      </c>
      <c r="F36" s="26">
        <v>1392</v>
      </c>
      <c r="G36" s="28">
        <v>0</v>
      </c>
    </row>
    <row r="37" spans="1:7" ht="12.75" customHeight="1" hidden="1">
      <c r="A37" s="539"/>
      <c r="B37" s="24" t="s">
        <v>167</v>
      </c>
      <c r="C37" s="152">
        <f>IF(C36&gt;0,C35/C36,0)</f>
        <v>0</v>
      </c>
      <c r="D37" s="153">
        <f>IF(D36&gt;0,D35/D36,0)</f>
        <v>0</v>
      </c>
      <c r="E37" s="153">
        <f>IF(E36&gt;0,E35/E36,0)</f>
        <v>0</v>
      </c>
      <c r="F37" s="153">
        <f>IF(F36&gt;0,F35/F36,0)</f>
        <v>0</v>
      </c>
      <c r="G37" s="154">
        <f>IF(G36&gt;0,G35/G36,0)</f>
        <v>0</v>
      </c>
    </row>
    <row r="38" spans="1:7" ht="18.75" customHeight="1">
      <c r="A38" s="539"/>
      <c r="B38" s="388" t="s">
        <v>177</v>
      </c>
      <c r="C38" s="388"/>
      <c r="D38" s="388"/>
      <c r="E38" s="388"/>
      <c r="F38" s="388"/>
      <c r="G38" s="388"/>
    </row>
    <row r="39" spans="1:7" ht="18.75" customHeight="1">
      <c r="A39" s="539"/>
      <c r="B39" s="24" t="s">
        <v>46</v>
      </c>
      <c r="C39" s="25">
        <f>SUM(D39:G39)</f>
        <v>3000</v>
      </c>
      <c r="D39" s="26">
        <v>0</v>
      </c>
      <c r="E39" s="26">
        <v>0</v>
      </c>
      <c r="F39" s="26">
        <v>3000</v>
      </c>
      <c r="G39" s="28">
        <v>0</v>
      </c>
    </row>
    <row r="40" spans="1:7" ht="15.75" customHeight="1">
      <c r="A40" s="539"/>
      <c r="B40" s="388" t="s">
        <v>178</v>
      </c>
      <c r="C40" s="388"/>
      <c r="D40" s="388"/>
      <c r="E40" s="388"/>
      <c r="F40" s="388"/>
      <c r="G40" s="388"/>
    </row>
    <row r="41" spans="1:7" ht="16.5" customHeight="1">
      <c r="A41" s="539"/>
      <c r="B41" s="24" t="s">
        <v>46</v>
      </c>
      <c r="C41" s="25">
        <f>SUM(D41:G41)</f>
        <v>75</v>
      </c>
      <c r="D41" s="26">
        <v>0</v>
      </c>
      <c r="E41" s="26">
        <v>0</v>
      </c>
      <c r="F41" s="26">
        <v>75</v>
      </c>
      <c r="G41" s="28">
        <v>0</v>
      </c>
    </row>
    <row r="42" spans="1:7" ht="16.5" customHeight="1">
      <c r="A42" s="539"/>
      <c r="B42" s="388" t="s">
        <v>179</v>
      </c>
      <c r="C42" s="388"/>
      <c r="D42" s="388"/>
      <c r="E42" s="388"/>
      <c r="F42" s="388"/>
      <c r="G42" s="388"/>
    </row>
    <row r="43" spans="1:7" ht="16.5" customHeight="1">
      <c r="A43" s="539"/>
      <c r="B43" s="24" t="s">
        <v>46</v>
      </c>
      <c r="C43" s="25">
        <f>SUM(D43:G43)</f>
        <v>0</v>
      </c>
      <c r="D43" s="26">
        <v>0</v>
      </c>
      <c r="E43" s="26">
        <v>0</v>
      </c>
      <c r="F43" s="26">
        <v>0</v>
      </c>
      <c r="G43" s="28">
        <v>0</v>
      </c>
    </row>
    <row r="44" spans="1:7" ht="16.5" customHeight="1">
      <c r="A44" s="539"/>
      <c r="B44" s="388" t="s">
        <v>180</v>
      </c>
      <c r="C44" s="388"/>
      <c r="D44" s="388"/>
      <c r="E44" s="388"/>
      <c r="F44" s="388"/>
      <c r="G44" s="388"/>
    </row>
    <row r="45" spans="1:7" ht="16.5" customHeight="1">
      <c r="A45" s="539"/>
      <c r="B45" s="24" t="s">
        <v>46</v>
      </c>
      <c r="C45" s="25">
        <f>SUM(D45:G45)</f>
        <v>20411</v>
      </c>
      <c r="D45" s="26">
        <v>0</v>
      </c>
      <c r="E45" s="26">
        <v>0</v>
      </c>
      <c r="F45" s="26">
        <f>28000-7589</f>
        <v>20411</v>
      </c>
      <c r="G45" s="28">
        <v>0</v>
      </c>
    </row>
    <row r="46" spans="1:7" ht="16.5" customHeight="1">
      <c r="A46" s="539"/>
      <c r="B46" s="388" t="s">
        <v>181</v>
      </c>
      <c r="C46" s="388"/>
      <c r="D46" s="388"/>
      <c r="E46" s="388"/>
      <c r="F46" s="388"/>
      <c r="G46" s="388"/>
    </row>
    <row r="47" spans="1:7" ht="16.5" customHeight="1">
      <c r="A47" s="539"/>
      <c r="B47" s="24" t="s">
        <v>46</v>
      </c>
      <c r="C47" s="25">
        <f>SUM(D47:G47)</f>
        <v>3000</v>
      </c>
      <c r="D47" s="26">
        <v>0</v>
      </c>
      <c r="E47" s="26">
        <v>0</v>
      </c>
      <c r="F47" s="26">
        <v>3000</v>
      </c>
      <c r="G47" s="28">
        <v>0</v>
      </c>
    </row>
    <row r="48" spans="1:7" ht="16.5" customHeight="1">
      <c r="A48" s="539"/>
      <c r="B48" s="388" t="s">
        <v>182</v>
      </c>
      <c r="C48" s="388"/>
      <c r="D48" s="388"/>
      <c r="E48" s="388"/>
      <c r="F48" s="388"/>
      <c r="G48" s="388"/>
    </row>
    <row r="49" spans="1:7" ht="16.5" customHeight="1">
      <c r="A49" s="539"/>
      <c r="B49" s="24" t="s">
        <v>46</v>
      </c>
      <c r="C49" s="25">
        <f>SUM(D49:G49)</f>
        <v>4000</v>
      </c>
      <c r="D49" s="26">
        <v>0</v>
      </c>
      <c r="E49" s="26">
        <v>0</v>
      </c>
      <c r="F49" s="26">
        <v>4000</v>
      </c>
      <c r="G49" s="28">
        <v>0</v>
      </c>
    </row>
    <row r="50" spans="1:7" ht="16.5" customHeight="1">
      <c r="A50" s="539"/>
      <c r="B50" s="388" t="s">
        <v>183</v>
      </c>
      <c r="C50" s="388"/>
      <c r="D50" s="388"/>
      <c r="E50" s="388"/>
      <c r="F50" s="388"/>
      <c r="G50" s="388"/>
    </row>
    <row r="51" spans="1:7" ht="16.5" customHeight="1">
      <c r="A51" s="539"/>
      <c r="B51" s="24" t="s">
        <v>46</v>
      </c>
      <c r="C51" s="25">
        <f>SUM(D51:G51)</f>
        <v>127231</v>
      </c>
      <c r="D51" s="26">
        <v>0</v>
      </c>
      <c r="E51" s="26">
        <v>0</v>
      </c>
      <c r="F51" s="32">
        <f>600000-472769</f>
        <v>127231</v>
      </c>
      <c r="G51" s="28">
        <v>0</v>
      </c>
    </row>
    <row r="52" spans="1:7" ht="16.5" customHeight="1">
      <c r="A52" s="539"/>
      <c r="B52" s="156" t="s">
        <v>184</v>
      </c>
      <c r="C52" s="157"/>
      <c r="D52" s="158"/>
      <c r="E52" s="158"/>
      <c r="F52" s="159"/>
      <c r="G52" s="160"/>
    </row>
    <row r="53" spans="1:7" ht="16.5" customHeight="1">
      <c r="A53" s="539"/>
      <c r="B53" s="24" t="s">
        <v>46</v>
      </c>
      <c r="C53" s="25">
        <f>SUM(D53:G53)</f>
        <v>1925</v>
      </c>
      <c r="D53" s="26">
        <v>0</v>
      </c>
      <c r="E53" s="26">
        <v>0</v>
      </c>
      <c r="F53" s="26">
        <v>1925</v>
      </c>
      <c r="G53" s="28">
        <v>0</v>
      </c>
    </row>
    <row r="54" spans="1:7" ht="16.5" customHeight="1">
      <c r="A54" s="539"/>
      <c r="B54" s="156" t="s">
        <v>185</v>
      </c>
      <c r="C54" s="157"/>
      <c r="D54" s="158"/>
      <c r="E54" s="158"/>
      <c r="F54" s="158"/>
      <c r="G54" s="160"/>
    </row>
    <row r="55" spans="1:7" ht="16.5" customHeight="1">
      <c r="A55" s="539"/>
      <c r="B55" s="24" t="s">
        <v>46</v>
      </c>
      <c r="C55" s="25">
        <f>SUM(D55:G55)</f>
        <v>28672</v>
      </c>
      <c r="D55" s="26">
        <v>0</v>
      </c>
      <c r="E55" s="26">
        <v>0</v>
      </c>
      <c r="F55" s="26">
        <v>28672</v>
      </c>
      <c r="G55" s="28">
        <v>0</v>
      </c>
    </row>
    <row r="56" spans="1:7" ht="16.5" customHeight="1">
      <c r="A56" s="539"/>
      <c r="B56" s="388" t="s">
        <v>186</v>
      </c>
      <c r="C56" s="388"/>
      <c r="D56" s="388"/>
      <c r="E56" s="388"/>
      <c r="F56" s="388"/>
      <c r="G56" s="388"/>
    </row>
    <row r="57" spans="1:7" ht="16.5" customHeight="1">
      <c r="A57" s="539"/>
      <c r="B57" s="24" t="s">
        <v>46</v>
      </c>
      <c r="C57" s="25">
        <f>SUM(D57:G57)</f>
        <v>940</v>
      </c>
      <c r="D57" s="26">
        <v>0</v>
      </c>
      <c r="E57" s="26">
        <v>0</v>
      </c>
      <c r="F57" s="26">
        <v>940</v>
      </c>
      <c r="G57" s="28">
        <v>0</v>
      </c>
    </row>
    <row r="58" spans="1:7" ht="16.5" customHeight="1">
      <c r="A58" s="539"/>
      <c r="B58" s="388" t="s">
        <v>187</v>
      </c>
      <c r="C58" s="388"/>
      <c r="D58" s="388"/>
      <c r="E58" s="388"/>
      <c r="F58" s="388"/>
      <c r="G58" s="388"/>
    </row>
    <row r="59" spans="1:7" ht="16.5" customHeight="1">
      <c r="A59" s="539"/>
      <c r="B59" s="24" t="s">
        <v>46</v>
      </c>
      <c r="C59" s="25">
        <f>SUM(D59:G59)</f>
        <v>2000</v>
      </c>
      <c r="D59" s="26">
        <v>0</v>
      </c>
      <c r="E59" s="26">
        <v>0</v>
      </c>
      <c r="F59" s="26">
        <v>2000</v>
      </c>
      <c r="G59" s="28">
        <v>0</v>
      </c>
    </row>
    <row r="60" spans="1:7" ht="12.75" customHeight="1" hidden="1">
      <c r="A60" s="539"/>
      <c r="B60" s="388"/>
      <c r="C60" s="388"/>
      <c r="D60" s="388"/>
      <c r="E60" s="388"/>
      <c r="F60" s="388"/>
      <c r="G60" s="388"/>
    </row>
    <row r="61" spans="1:7" ht="12.75" customHeight="1" hidden="1">
      <c r="A61" s="539"/>
      <c r="B61" s="24" t="s">
        <v>46</v>
      </c>
      <c r="C61" s="25">
        <f>SUM(D61:G61)</f>
        <v>0</v>
      </c>
      <c r="D61" s="26">
        <v>0</v>
      </c>
      <c r="E61" s="26">
        <v>0</v>
      </c>
      <c r="F61" s="26">
        <v>0</v>
      </c>
      <c r="G61" s="28">
        <v>0</v>
      </c>
    </row>
    <row r="62" spans="1:7" ht="12.75" customHeight="1" hidden="1">
      <c r="A62" s="539"/>
      <c r="B62" s="388"/>
      <c r="C62" s="388"/>
      <c r="D62" s="388"/>
      <c r="E62" s="388"/>
      <c r="F62" s="388"/>
      <c r="G62" s="388"/>
    </row>
    <row r="63" spans="1:7" ht="12.75" customHeight="1" hidden="1">
      <c r="A63" s="539"/>
      <c r="B63" s="24" t="s">
        <v>46</v>
      </c>
      <c r="C63" s="25">
        <f>SUM(D63:G63)</f>
        <v>0</v>
      </c>
      <c r="D63" s="26">
        <v>0</v>
      </c>
      <c r="E63" s="26">
        <v>0</v>
      </c>
      <c r="F63" s="26">
        <v>0</v>
      </c>
      <c r="G63" s="28">
        <v>0</v>
      </c>
    </row>
    <row r="64" spans="1:7" ht="12.75" customHeight="1" hidden="1">
      <c r="A64" s="539"/>
      <c r="B64" s="388"/>
      <c r="C64" s="388"/>
      <c r="D64" s="388"/>
      <c r="E64" s="388"/>
      <c r="F64" s="388"/>
      <c r="G64" s="388"/>
    </row>
    <row r="65" spans="1:7" ht="12.75" customHeight="1" hidden="1">
      <c r="A65" s="539"/>
      <c r="B65" s="24" t="s">
        <v>46</v>
      </c>
      <c r="C65" s="25">
        <f>SUM(D65:G65)</f>
        <v>0</v>
      </c>
      <c r="D65" s="26">
        <v>0</v>
      </c>
      <c r="E65" s="26">
        <v>0</v>
      </c>
      <c r="F65" s="26"/>
      <c r="G65" s="28">
        <v>0</v>
      </c>
    </row>
    <row r="66" spans="1:7" ht="12.75" customHeight="1" hidden="1">
      <c r="A66" s="539"/>
      <c r="B66" s="388"/>
      <c r="C66" s="388"/>
      <c r="D66" s="388"/>
      <c r="E66" s="388"/>
      <c r="F66" s="388"/>
      <c r="G66" s="388"/>
    </row>
    <row r="67" spans="1:7" ht="12.75" customHeight="1" hidden="1">
      <c r="A67" s="539"/>
      <c r="B67" s="24" t="s">
        <v>46</v>
      </c>
      <c r="C67" s="25">
        <f>SUM(D67:G67)</f>
        <v>0</v>
      </c>
      <c r="D67" s="26">
        <v>0</v>
      </c>
      <c r="E67" s="26">
        <v>0</v>
      </c>
      <c r="F67" s="26">
        <v>0</v>
      </c>
      <c r="G67" s="28">
        <v>0</v>
      </c>
    </row>
    <row r="68" spans="1:7" ht="12.75" customHeight="1" hidden="1">
      <c r="A68" s="539"/>
      <c r="B68" s="388"/>
      <c r="C68" s="388"/>
      <c r="D68" s="388"/>
      <c r="E68" s="388"/>
      <c r="F68" s="388"/>
      <c r="G68" s="388"/>
    </row>
    <row r="69" spans="1:7" ht="12.75" customHeight="1" hidden="1">
      <c r="A69" s="539"/>
      <c r="B69" s="24" t="s">
        <v>46</v>
      </c>
      <c r="C69" s="25">
        <f>SUM(D69:G69)</f>
        <v>0</v>
      </c>
      <c r="D69" s="26">
        <v>0</v>
      </c>
      <c r="E69" s="26">
        <v>0</v>
      </c>
      <c r="F69" s="26">
        <v>0</v>
      </c>
      <c r="G69" s="28">
        <v>0</v>
      </c>
    </row>
    <row r="70" spans="1:7" ht="12.75" customHeight="1" hidden="1">
      <c r="A70" s="539"/>
      <c r="B70" s="388"/>
      <c r="C70" s="388"/>
      <c r="D70" s="388"/>
      <c r="E70" s="388"/>
      <c r="F70" s="388"/>
      <c r="G70" s="388"/>
    </row>
    <row r="71" spans="1:7" ht="12.75" customHeight="1" hidden="1">
      <c r="A71" s="539"/>
      <c r="B71" s="24" t="s">
        <v>46</v>
      </c>
      <c r="C71" s="25">
        <f>SUM(D71:G71)</f>
        <v>0</v>
      </c>
      <c r="D71" s="26">
        <v>0</v>
      </c>
      <c r="E71" s="26">
        <v>0</v>
      </c>
      <c r="F71" s="26">
        <v>0</v>
      </c>
      <c r="G71" s="28">
        <v>0</v>
      </c>
    </row>
    <row r="72" spans="1:7" ht="12.75" customHeight="1" hidden="1">
      <c r="A72" s="539"/>
      <c r="B72" s="388"/>
      <c r="C72" s="388"/>
      <c r="D72" s="388"/>
      <c r="E72" s="388"/>
      <c r="F72" s="388"/>
      <c r="G72" s="388"/>
    </row>
    <row r="73" spans="1:7" ht="12.75" customHeight="1" hidden="1">
      <c r="A73" s="539"/>
      <c r="B73" s="24" t="s">
        <v>46</v>
      </c>
      <c r="C73" s="25">
        <f>SUM(D73:G73)</f>
        <v>0</v>
      </c>
      <c r="D73" s="26">
        <v>0</v>
      </c>
      <c r="E73" s="26">
        <v>0</v>
      </c>
      <c r="F73" s="26">
        <v>0</v>
      </c>
      <c r="G73" s="28">
        <v>0</v>
      </c>
    </row>
    <row r="74" spans="1:8" ht="18.75" customHeight="1">
      <c r="A74" s="538" t="s">
        <v>188</v>
      </c>
      <c r="B74" s="538"/>
      <c r="C74" s="161">
        <f>SUM(D74:G74)</f>
        <v>1559222</v>
      </c>
      <c r="D74" s="161">
        <f>D11+D9</f>
        <v>0</v>
      </c>
      <c r="E74" s="161">
        <f>E11+E9</f>
        <v>0</v>
      </c>
      <c r="F74" s="161">
        <f>F11+F9</f>
        <v>1559222</v>
      </c>
      <c r="G74" s="162">
        <f>G11+G9</f>
        <v>0</v>
      </c>
      <c r="H74" s="6"/>
    </row>
    <row r="75" spans="1:7" s="45" customFormat="1" ht="30" customHeight="1">
      <c r="A75" s="40" t="s">
        <v>123</v>
      </c>
      <c r="B75" s="41"/>
      <c r="C75" s="42"/>
      <c r="D75" s="42"/>
      <c r="E75" s="42"/>
      <c r="F75" s="42"/>
      <c r="G75" s="44"/>
    </row>
    <row r="76" spans="1:7" ht="16.5" customHeight="1">
      <c r="A76" s="483" t="s">
        <v>189</v>
      </c>
      <c r="B76" s="483"/>
      <c r="C76" s="483"/>
      <c r="D76" s="483"/>
      <c r="E76" s="483"/>
      <c r="F76" s="483"/>
      <c r="G76" s="483"/>
    </row>
    <row r="77" spans="1:7" ht="16.5" customHeight="1">
      <c r="A77" s="381" t="s">
        <v>109</v>
      </c>
      <c r="B77" s="381"/>
      <c r="C77" s="381"/>
      <c r="D77" s="381"/>
      <c r="E77" s="381"/>
      <c r="F77" s="381"/>
      <c r="G77" s="381"/>
    </row>
    <row r="78" spans="1:7" ht="16.5" customHeight="1">
      <c r="A78" s="393" t="s">
        <v>36</v>
      </c>
      <c r="B78" s="393"/>
      <c r="C78" s="393"/>
      <c r="D78" s="393"/>
      <c r="E78" s="393"/>
      <c r="F78" s="393"/>
      <c r="G78" s="393"/>
    </row>
    <row r="79" spans="1:7" ht="16.5" customHeight="1">
      <c r="A79" s="12"/>
      <c r="B79" s="13"/>
      <c r="C79" s="14"/>
      <c r="D79" s="15"/>
      <c r="E79" s="15"/>
      <c r="F79" s="15"/>
      <c r="G79" s="15"/>
    </row>
    <row r="80" spans="1:7" ht="16.5" customHeight="1">
      <c r="A80" s="16"/>
      <c r="B80" s="17"/>
      <c r="C80" s="535" t="s">
        <v>2</v>
      </c>
      <c r="D80" s="536" t="s">
        <v>37</v>
      </c>
      <c r="E80" s="536"/>
      <c r="F80" s="536"/>
      <c r="G80" s="536"/>
    </row>
    <row r="81" spans="1:7" ht="67.5" customHeight="1">
      <c r="A81" s="537" t="s">
        <v>38</v>
      </c>
      <c r="B81" s="537"/>
      <c r="C81" s="535"/>
      <c r="D81" s="19" t="s">
        <v>6</v>
      </c>
      <c r="E81" s="19" t="s">
        <v>7</v>
      </c>
      <c r="F81" s="19" t="s">
        <v>8</v>
      </c>
      <c r="G81" s="20" t="s">
        <v>9</v>
      </c>
    </row>
    <row r="82" spans="1:7" ht="12.75" customHeight="1">
      <c r="A82" s="533" t="s">
        <v>190</v>
      </c>
      <c r="B82" s="533"/>
      <c r="C82" s="533"/>
      <c r="D82" s="533"/>
      <c r="E82" s="533"/>
      <c r="F82" s="533"/>
      <c r="G82" s="533"/>
    </row>
    <row r="83" spans="1:7" ht="16.5" customHeight="1">
      <c r="A83" s="163"/>
      <c r="B83" s="534" t="s">
        <v>191</v>
      </c>
      <c r="C83" s="534"/>
      <c r="D83" s="534"/>
      <c r="E83" s="534"/>
      <c r="F83" s="534"/>
      <c r="G83" s="534"/>
    </row>
    <row r="84" spans="1:7" ht="16.5" customHeight="1">
      <c r="A84" s="163"/>
      <c r="B84" s="164" t="s">
        <v>192</v>
      </c>
      <c r="C84" s="165">
        <f>SUM(D84:G84)</f>
        <v>90000</v>
      </c>
      <c r="D84" s="166">
        <v>0</v>
      </c>
      <c r="E84" s="166">
        <v>0</v>
      </c>
      <c r="F84" s="166">
        <v>90000</v>
      </c>
      <c r="G84" s="167">
        <v>0</v>
      </c>
    </row>
    <row r="85" spans="1:7" ht="16.5" customHeight="1">
      <c r="A85" s="533" t="s">
        <v>193</v>
      </c>
      <c r="B85" s="533"/>
      <c r="C85" s="165">
        <f>SUM(C84)</f>
        <v>90000</v>
      </c>
      <c r="D85" s="165">
        <f>SUM(D84)</f>
        <v>0</v>
      </c>
      <c r="E85" s="165">
        <f>SUM(E84)</f>
        <v>0</v>
      </c>
      <c r="F85" s="165">
        <f>SUM(F84)</f>
        <v>90000</v>
      </c>
      <c r="G85" s="165">
        <f>SUM(G84)</f>
        <v>0</v>
      </c>
    </row>
    <row r="86" spans="1:7" s="45" customFormat="1" ht="33" customHeight="1">
      <c r="A86" s="40" t="s">
        <v>123</v>
      </c>
      <c r="B86" s="41"/>
      <c r="C86" s="42"/>
      <c r="D86" s="42"/>
      <c r="E86" s="42"/>
      <c r="F86" s="42"/>
      <c r="G86" s="44"/>
    </row>
    <row r="87" spans="1:7" ht="16.5" customHeight="1">
      <c r="A87" s="483" t="s">
        <v>194</v>
      </c>
      <c r="B87" s="483"/>
      <c r="C87" s="483"/>
      <c r="D87" s="483"/>
      <c r="E87" s="483"/>
      <c r="F87" s="483"/>
      <c r="G87" s="483"/>
    </row>
    <row r="88" spans="1:7" ht="16.5" customHeight="1">
      <c r="A88" s="381" t="s">
        <v>109</v>
      </c>
      <c r="B88" s="381"/>
      <c r="C88" s="381"/>
      <c r="D88" s="381"/>
      <c r="E88" s="381"/>
      <c r="F88" s="381"/>
      <c r="G88" s="381"/>
    </row>
    <row r="89" spans="1:7" ht="16.5" customHeight="1">
      <c r="A89" s="393" t="s">
        <v>36</v>
      </c>
      <c r="B89" s="393"/>
      <c r="C89" s="393"/>
      <c r="D89" s="393"/>
      <c r="E89" s="393"/>
      <c r="F89" s="393"/>
      <c r="G89" s="393"/>
    </row>
    <row r="90" spans="1:7" ht="16.5" customHeight="1">
      <c r="A90" s="12"/>
      <c r="B90" s="13"/>
      <c r="C90" s="14"/>
      <c r="D90" s="15"/>
      <c r="E90" s="15"/>
      <c r="F90" s="15"/>
      <c r="G90" s="15"/>
    </row>
    <row r="91" spans="1:7" ht="16.5" customHeight="1">
      <c r="A91" s="16"/>
      <c r="B91" s="17"/>
      <c r="C91" s="535" t="s">
        <v>2</v>
      </c>
      <c r="D91" s="536" t="s">
        <v>37</v>
      </c>
      <c r="E91" s="536"/>
      <c r="F91" s="536"/>
      <c r="G91" s="536"/>
    </row>
    <row r="92" spans="1:7" ht="59.25" customHeight="1">
      <c r="A92" s="537" t="s">
        <v>38</v>
      </c>
      <c r="B92" s="537"/>
      <c r="C92" s="535"/>
      <c r="D92" s="19" t="s">
        <v>6</v>
      </c>
      <c r="E92" s="19" t="s">
        <v>7</v>
      </c>
      <c r="F92" s="19" t="s">
        <v>8</v>
      </c>
      <c r="G92" s="20" t="s">
        <v>9</v>
      </c>
    </row>
    <row r="93" spans="1:7" ht="16.5" customHeight="1">
      <c r="A93" s="533" t="s">
        <v>195</v>
      </c>
      <c r="B93" s="533"/>
      <c r="C93" s="533"/>
      <c r="D93" s="533"/>
      <c r="E93" s="533"/>
      <c r="F93" s="533"/>
      <c r="G93" s="533"/>
    </row>
    <row r="94" spans="1:7" ht="16.5" customHeight="1">
      <c r="A94" s="163"/>
      <c r="B94" s="534" t="s">
        <v>196</v>
      </c>
      <c r="C94" s="534"/>
      <c r="D94" s="534"/>
      <c r="E94" s="534"/>
      <c r="F94" s="534"/>
      <c r="G94" s="534"/>
    </row>
    <row r="95" spans="1:7" ht="16.5" customHeight="1">
      <c r="A95" s="163"/>
      <c r="B95" s="164" t="s">
        <v>192</v>
      </c>
      <c r="C95" s="165">
        <f>SUM(D95:G95)</f>
        <v>150000</v>
      </c>
      <c r="D95" s="168">
        <v>0</v>
      </c>
      <c r="E95" s="168">
        <v>0</v>
      </c>
      <c r="F95" s="169">
        <v>150000</v>
      </c>
      <c r="G95" s="168">
        <v>0</v>
      </c>
    </row>
    <row r="96" spans="1:7" ht="16.5" customHeight="1">
      <c r="A96" s="163"/>
      <c r="B96" s="534" t="s">
        <v>197</v>
      </c>
      <c r="C96" s="534"/>
      <c r="D96" s="534"/>
      <c r="E96" s="534"/>
      <c r="F96" s="534"/>
      <c r="G96" s="534"/>
    </row>
    <row r="97" spans="1:7" ht="16.5" customHeight="1">
      <c r="A97" s="163"/>
      <c r="B97" s="164" t="s">
        <v>192</v>
      </c>
      <c r="C97" s="165">
        <f>SUM(D97:G97)</f>
        <v>90000</v>
      </c>
      <c r="D97" s="166">
        <v>0</v>
      </c>
      <c r="E97" s="166">
        <v>0</v>
      </c>
      <c r="F97" s="166">
        <v>90000</v>
      </c>
      <c r="G97" s="167">
        <v>0</v>
      </c>
    </row>
    <row r="98" spans="1:7" ht="16.5" customHeight="1">
      <c r="A98" s="533" t="s">
        <v>193</v>
      </c>
      <c r="B98" s="533"/>
      <c r="C98" s="165">
        <f>SUM(C94:C97)</f>
        <v>240000</v>
      </c>
      <c r="D98" s="165">
        <f>SUM(D94:D97)</f>
        <v>0</v>
      </c>
      <c r="E98" s="165">
        <f>SUM(E94:E97)</f>
        <v>0</v>
      </c>
      <c r="F98" s="165">
        <f>SUM(F94:F97)</f>
        <v>240000</v>
      </c>
      <c r="G98" s="165">
        <f>SUM(G94:G97)</f>
        <v>0</v>
      </c>
    </row>
    <row r="99" spans="1:7" ht="16.5" customHeight="1">
      <c r="A99" s="131" t="s">
        <v>123</v>
      </c>
      <c r="B99" s="170"/>
      <c r="C99" s="171"/>
      <c r="D99" s="171"/>
      <c r="E99" s="171"/>
      <c r="F99" s="171"/>
      <c r="G99" s="172"/>
    </row>
  </sheetData>
  <sheetProtection selectLockedCells="1" selectUnlockedCells="1"/>
  <mergeCells count="56">
    <mergeCell ref="A1:G1"/>
    <mergeCell ref="A2:G2"/>
    <mergeCell ref="A3:G3"/>
    <mergeCell ref="C5:C6"/>
    <mergeCell ref="D5:G5"/>
    <mergeCell ref="A6:B6"/>
    <mergeCell ref="A7:G7"/>
    <mergeCell ref="B8:G8"/>
    <mergeCell ref="B10:G10"/>
    <mergeCell ref="B12:G12"/>
    <mergeCell ref="B16:G16"/>
    <mergeCell ref="B20:G20"/>
    <mergeCell ref="B22:G22"/>
    <mergeCell ref="B24:G24"/>
    <mergeCell ref="A26:A73"/>
    <mergeCell ref="B26:G26"/>
    <mergeCell ref="B28:G28"/>
    <mergeCell ref="B30:G30"/>
    <mergeCell ref="B32:G32"/>
    <mergeCell ref="B34:G34"/>
    <mergeCell ref="B38:G38"/>
    <mergeCell ref="B40:G40"/>
    <mergeCell ref="B42:G42"/>
    <mergeCell ref="B44:G44"/>
    <mergeCell ref="B46:G46"/>
    <mergeCell ref="B48:G48"/>
    <mergeCell ref="B50:G50"/>
    <mergeCell ref="B56:G56"/>
    <mergeCell ref="B58:G58"/>
    <mergeCell ref="B60:G60"/>
    <mergeCell ref="B62:G62"/>
    <mergeCell ref="B64:G64"/>
    <mergeCell ref="B66:G66"/>
    <mergeCell ref="B68:G68"/>
    <mergeCell ref="B70:G70"/>
    <mergeCell ref="B72:G72"/>
    <mergeCell ref="A74:B74"/>
    <mergeCell ref="A76:G76"/>
    <mergeCell ref="A77:G77"/>
    <mergeCell ref="A78:G78"/>
    <mergeCell ref="C80:C81"/>
    <mergeCell ref="D80:G80"/>
    <mergeCell ref="A81:B81"/>
    <mergeCell ref="A82:G82"/>
    <mergeCell ref="B83:G83"/>
    <mergeCell ref="A85:B85"/>
    <mergeCell ref="A87:G87"/>
    <mergeCell ref="A88:G88"/>
    <mergeCell ref="A89:G89"/>
    <mergeCell ref="C91:C92"/>
    <mergeCell ref="D91:G91"/>
    <mergeCell ref="A92:B92"/>
    <mergeCell ref="A93:G93"/>
    <mergeCell ref="B94:G94"/>
    <mergeCell ref="B96:G96"/>
    <mergeCell ref="A98:B98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85" zoomScaleNormal="75" zoomScaleSheetLayoutView="85" workbookViewId="0" topLeftCell="A1">
      <selection activeCell="L37" activeCellId="1" sqref="A45:IV47 L37"/>
    </sheetView>
  </sheetViews>
  <sheetFormatPr defaultColWidth="9.00390625" defaultRowHeight="12.75"/>
  <cols>
    <col min="1" max="1" width="7.375" style="62" customWidth="1"/>
    <col min="2" max="2" width="43.00390625" style="62" customWidth="1"/>
    <col min="3" max="3" width="11.25390625" style="100" customWidth="1"/>
    <col min="4" max="4" width="8.25390625" style="101" customWidth="1"/>
    <col min="5" max="5" width="11.00390625" style="101" customWidth="1"/>
    <col min="6" max="6" width="8.125" style="101" customWidth="1"/>
    <col min="7" max="7" width="14.25390625" style="101" customWidth="1"/>
    <col min="8" max="8" width="9.25390625" style="62" customWidth="1"/>
    <col min="9" max="9" width="0" style="62" hidden="1" customWidth="1"/>
    <col min="10" max="16384" width="9.25390625" style="62" customWidth="1"/>
  </cols>
  <sheetData>
    <row r="1" spans="1:26" s="102" customFormat="1" ht="25.5" customHeight="1">
      <c r="A1" s="542" t="s">
        <v>198</v>
      </c>
      <c r="B1" s="542"/>
      <c r="C1" s="542"/>
      <c r="D1" s="542"/>
      <c r="E1" s="542"/>
      <c r="F1" s="542"/>
      <c r="G1" s="542"/>
      <c r="H1" s="130"/>
      <c r="I1" s="130"/>
      <c r="J1" s="130"/>
      <c r="K1" s="130"/>
      <c r="L1" s="130"/>
      <c r="M1" s="130"/>
      <c r="N1" s="130"/>
      <c r="O1"/>
      <c r="P1"/>
      <c r="Q1"/>
      <c r="R1" s="9"/>
      <c r="S1" s="9"/>
      <c r="T1" s="9"/>
      <c r="U1" s="9"/>
      <c r="V1" s="9"/>
      <c r="W1" s="9"/>
      <c r="X1" s="9"/>
      <c r="Y1" s="9"/>
      <c r="Z1" s="9"/>
    </row>
    <row r="2" spans="1:7" s="102" customFormat="1" ht="24.75" customHeight="1">
      <c r="A2" s="543" t="s">
        <v>109</v>
      </c>
      <c r="B2" s="543"/>
      <c r="C2" s="543"/>
      <c r="D2" s="543"/>
      <c r="E2" s="543"/>
      <c r="F2" s="543"/>
      <c r="G2" s="543"/>
    </row>
    <row r="3" spans="1:7" ht="15" customHeight="1">
      <c r="A3" s="544" t="s">
        <v>36</v>
      </c>
      <c r="B3" s="544"/>
      <c r="C3" s="544"/>
      <c r="D3" s="544"/>
      <c r="E3" s="544"/>
      <c r="F3" s="544"/>
      <c r="G3" s="544"/>
    </row>
    <row r="4" spans="1:7" ht="16.5" customHeight="1">
      <c r="A4" s="173"/>
      <c r="B4" s="145"/>
      <c r="C4" s="146"/>
      <c r="D4" s="147"/>
      <c r="E4" s="147"/>
      <c r="F4" s="147"/>
      <c r="G4" s="174" t="s">
        <v>1</v>
      </c>
    </row>
    <row r="5" spans="1:7" s="104" customFormat="1" ht="20.25" customHeight="1">
      <c r="A5" s="89"/>
      <c r="B5" s="90"/>
      <c r="C5" s="458" t="s">
        <v>2</v>
      </c>
      <c r="D5" s="410" t="s">
        <v>37</v>
      </c>
      <c r="E5" s="410"/>
      <c r="F5" s="410"/>
      <c r="G5" s="410"/>
    </row>
    <row r="6" spans="1:7" s="104" customFormat="1" ht="87" customHeight="1">
      <c r="A6" s="460" t="s">
        <v>38</v>
      </c>
      <c r="B6" s="460"/>
      <c r="C6" s="458"/>
      <c r="D6" s="121" t="s">
        <v>6</v>
      </c>
      <c r="E6" s="121" t="s">
        <v>7</v>
      </c>
      <c r="F6" s="121" t="s">
        <v>8</v>
      </c>
      <c r="G6" s="92" t="s">
        <v>9</v>
      </c>
    </row>
    <row r="7" spans="1:7" s="109" customFormat="1" ht="21" customHeight="1">
      <c r="A7" s="464"/>
      <c r="B7" s="464"/>
      <c r="C7" s="464"/>
      <c r="D7" s="464"/>
      <c r="E7" s="464"/>
      <c r="F7" s="464"/>
      <c r="G7" s="464"/>
    </row>
    <row r="8" spans="1:7" ht="17.25" customHeight="1">
      <c r="A8" s="111"/>
      <c r="B8" s="462"/>
      <c r="C8" s="462"/>
      <c r="D8" s="462"/>
      <c r="E8" s="462"/>
      <c r="F8" s="462"/>
      <c r="G8" s="462"/>
    </row>
    <row r="9" spans="1:9" ht="17.25" customHeight="1">
      <c r="A9" s="111"/>
      <c r="B9" s="24" t="s">
        <v>42</v>
      </c>
      <c r="C9" s="64">
        <f>SUM(D9:G9)</f>
        <v>0</v>
      </c>
      <c r="D9" s="65">
        <v>0</v>
      </c>
      <c r="E9" s="65">
        <v>0</v>
      </c>
      <c r="F9" s="65">
        <v>0</v>
      </c>
      <c r="G9" s="67">
        <v>0</v>
      </c>
      <c r="I9" s="62">
        <v>4000</v>
      </c>
    </row>
    <row r="10" spans="1:7" ht="16.5" customHeight="1">
      <c r="A10" s="111"/>
      <c r="B10" s="462"/>
      <c r="C10" s="462"/>
      <c r="D10" s="462"/>
      <c r="E10" s="462"/>
      <c r="F10" s="462"/>
      <c r="G10" s="462"/>
    </row>
    <row r="11" spans="1:9" ht="17.25" customHeight="1">
      <c r="A11" s="111"/>
      <c r="B11" s="24" t="s">
        <v>42</v>
      </c>
      <c r="C11" s="64">
        <f>SUM(D11:G11)</f>
        <v>0</v>
      </c>
      <c r="D11" s="65">
        <v>0</v>
      </c>
      <c r="E11" s="65">
        <v>0</v>
      </c>
      <c r="F11" s="65">
        <v>0</v>
      </c>
      <c r="G11" s="67">
        <v>0</v>
      </c>
      <c r="I11" s="62">
        <v>1000</v>
      </c>
    </row>
    <row r="12" spans="1:7" ht="17.25" customHeight="1">
      <c r="A12" s="111"/>
      <c r="B12" s="462"/>
      <c r="C12" s="462"/>
      <c r="D12" s="462"/>
      <c r="E12" s="462"/>
      <c r="F12" s="462"/>
      <c r="G12" s="462"/>
    </row>
    <row r="13" spans="1:9" ht="17.25" customHeight="1">
      <c r="A13" s="111"/>
      <c r="B13" s="24" t="s">
        <v>42</v>
      </c>
      <c r="C13" s="64">
        <f>SUM(D13:G13)</f>
        <v>0</v>
      </c>
      <c r="D13" s="65">
        <v>0</v>
      </c>
      <c r="E13" s="65">
        <v>0</v>
      </c>
      <c r="F13" s="65">
        <v>0</v>
      </c>
      <c r="G13" s="67">
        <v>0</v>
      </c>
      <c r="I13" s="62">
        <v>450</v>
      </c>
    </row>
    <row r="14" spans="1:7" ht="17.25" customHeight="1">
      <c r="A14" s="111"/>
      <c r="B14" s="462"/>
      <c r="C14" s="462"/>
      <c r="D14" s="462"/>
      <c r="E14" s="462"/>
      <c r="F14" s="462"/>
      <c r="G14" s="462"/>
    </row>
    <row r="15" spans="1:9" ht="17.25" customHeight="1">
      <c r="A15" s="111"/>
      <c r="B15" s="24" t="s">
        <v>42</v>
      </c>
      <c r="C15" s="64">
        <f>SUM(D15:G15)</f>
        <v>0</v>
      </c>
      <c r="D15" s="65">
        <v>0</v>
      </c>
      <c r="E15" s="65">
        <v>0</v>
      </c>
      <c r="F15" s="65">
        <v>0</v>
      </c>
      <c r="G15" s="67">
        <v>0</v>
      </c>
      <c r="I15" s="62">
        <v>8700</v>
      </c>
    </row>
    <row r="16" spans="1:7" ht="17.25" customHeight="1">
      <c r="A16" s="111"/>
      <c r="B16" s="462"/>
      <c r="C16" s="462"/>
      <c r="D16" s="462"/>
      <c r="E16" s="462"/>
      <c r="F16" s="462"/>
      <c r="G16" s="462"/>
    </row>
    <row r="17" spans="1:9" ht="17.25" customHeight="1">
      <c r="A17" s="111"/>
      <c r="B17" s="24" t="s">
        <v>42</v>
      </c>
      <c r="C17" s="64">
        <f>SUM(D17:G17)</f>
        <v>0</v>
      </c>
      <c r="D17" s="65">
        <v>0</v>
      </c>
      <c r="E17" s="65">
        <v>0</v>
      </c>
      <c r="F17" s="65">
        <v>0</v>
      </c>
      <c r="G17" s="67">
        <v>0</v>
      </c>
      <c r="I17" s="62">
        <v>0</v>
      </c>
    </row>
    <row r="18" spans="1:7" ht="17.25" customHeight="1">
      <c r="A18" s="111"/>
      <c r="B18" s="462"/>
      <c r="C18" s="462"/>
      <c r="D18" s="462"/>
      <c r="E18" s="462"/>
      <c r="F18" s="462"/>
      <c r="G18" s="462"/>
    </row>
    <row r="19" spans="1:9" ht="17.25" customHeight="1">
      <c r="A19" s="111"/>
      <c r="B19" s="24" t="s">
        <v>42</v>
      </c>
      <c r="C19" s="64">
        <f>SUM(D19:G19)</f>
        <v>0</v>
      </c>
      <c r="D19" s="65">
        <v>0</v>
      </c>
      <c r="E19" s="65">
        <v>0</v>
      </c>
      <c r="F19" s="65">
        <v>0</v>
      </c>
      <c r="G19" s="67">
        <v>0</v>
      </c>
      <c r="I19" s="62">
        <v>0</v>
      </c>
    </row>
    <row r="20" spans="1:7" ht="15.75" customHeight="1">
      <c r="A20" s="114"/>
      <c r="B20" s="462"/>
      <c r="C20" s="462"/>
      <c r="D20" s="462"/>
      <c r="E20" s="462"/>
      <c r="F20" s="462"/>
      <c r="G20" s="462"/>
    </row>
    <row r="21" spans="1:7" ht="19.5" customHeight="1">
      <c r="A21" s="114"/>
      <c r="B21" s="24" t="s">
        <v>42</v>
      </c>
      <c r="C21" s="64">
        <f>SUM(D21:G21)</f>
        <v>0</v>
      </c>
      <c r="D21" s="65">
        <v>0</v>
      </c>
      <c r="E21" s="65">
        <v>0</v>
      </c>
      <c r="F21" s="65">
        <v>0</v>
      </c>
      <c r="G21" s="67">
        <v>0</v>
      </c>
    </row>
    <row r="22" spans="1:7" ht="15.75" customHeight="1">
      <c r="A22" s="114"/>
      <c r="B22" s="467"/>
      <c r="C22" s="467"/>
      <c r="D22" s="467"/>
      <c r="E22" s="467"/>
      <c r="F22" s="467"/>
      <c r="G22" s="467"/>
    </row>
    <row r="23" spans="1:7" ht="19.5" customHeight="1">
      <c r="A23" s="114"/>
      <c r="B23" s="24" t="s">
        <v>42</v>
      </c>
      <c r="C23" s="64">
        <f>SUM(D23:G23)</f>
        <v>0</v>
      </c>
      <c r="D23" s="65">
        <v>0</v>
      </c>
      <c r="E23" s="65">
        <v>0</v>
      </c>
      <c r="F23" s="65">
        <v>0</v>
      </c>
      <c r="G23" s="99">
        <v>0</v>
      </c>
    </row>
    <row r="24" spans="1:7" ht="15.75">
      <c r="A24" s="114"/>
      <c r="B24" s="123"/>
      <c r="C24" s="175"/>
      <c r="D24" s="175"/>
      <c r="E24" s="175"/>
      <c r="F24" s="175"/>
      <c r="G24" s="176"/>
    </row>
    <row r="25" spans="1:7" ht="15.75">
      <c r="A25" s="114"/>
      <c r="B25" s="24" t="s">
        <v>42</v>
      </c>
      <c r="C25" s="64">
        <f>SUM(D25:G25)</f>
        <v>0</v>
      </c>
      <c r="D25" s="65">
        <v>0</v>
      </c>
      <c r="E25" s="65">
        <v>0</v>
      </c>
      <c r="F25" s="65">
        <v>0</v>
      </c>
      <c r="G25" s="67">
        <v>0</v>
      </c>
    </row>
    <row r="26" spans="1:7" ht="15.75">
      <c r="A26" s="114"/>
      <c r="B26" s="123"/>
      <c r="C26" s="175"/>
      <c r="D26" s="175"/>
      <c r="E26" s="175"/>
      <c r="F26" s="175"/>
      <c r="G26" s="176"/>
    </row>
    <row r="27" spans="1:7" ht="15.75">
      <c r="A27" s="114"/>
      <c r="B27" s="24" t="s">
        <v>42</v>
      </c>
      <c r="C27" s="64">
        <f>SUM(D27:G27)</f>
        <v>0</v>
      </c>
      <c r="D27" s="65">
        <v>0</v>
      </c>
      <c r="E27" s="65">
        <v>0</v>
      </c>
      <c r="F27" s="65">
        <v>0</v>
      </c>
      <c r="G27" s="67">
        <v>0</v>
      </c>
    </row>
    <row r="28" spans="1:7" ht="15.75" customHeight="1">
      <c r="A28" s="114"/>
      <c r="B28" s="388"/>
      <c r="C28" s="388"/>
      <c r="D28" s="388"/>
      <c r="E28" s="388"/>
      <c r="F28" s="388"/>
      <c r="G28" s="388"/>
    </row>
    <row r="29" spans="1:7" ht="15.75">
      <c r="A29" s="114"/>
      <c r="B29" s="24" t="s">
        <v>42</v>
      </c>
      <c r="C29" s="25">
        <f>SUM(D29:G29)</f>
        <v>0</v>
      </c>
      <c r="D29" s="26">
        <v>0</v>
      </c>
      <c r="E29" s="26">
        <v>0</v>
      </c>
      <c r="F29" s="26">
        <v>0</v>
      </c>
      <c r="G29" s="28">
        <v>0</v>
      </c>
    </row>
    <row r="30" spans="1:7" ht="15.75" customHeight="1">
      <c r="A30" s="114"/>
      <c r="B30" s="462"/>
      <c r="C30" s="462"/>
      <c r="D30" s="462"/>
      <c r="E30" s="462"/>
      <c r="F30" s="462"/>
      <c r="G30" s="462"/>
    </row>
    <row r="31" spans="1:7" ht="15.75">
      <c r="A31" s="114"/>
      <c r="B31" s="24" t="s">
        <v>42</v>
      </c>
      <c r="C31" s="64">
        <f>SUM(D31:G31)</f>
        <v>0</v>
      </c>
      <c r="D31" s="65">
        <v>0</v>
      </c>
      <c r="E31" s="65">
        <v>0</v>
      </c>
      <c r="F31" s="65">
        <v>0</v>
      </c>
      <c r="G31" s="67">
        <v>0</v>
      </c>
    </row>
    <row r="32" spans="1:9" ht="22.5" customHeight="1">
      <c r="A32" s="480" t="s">
        <v>34</v>
      </c>
      <c r="B32" s="480"/>
      <c r="C32" s="126" t="e">
        <f>SUM(D32:G32)</f>
        <v>#REF!</v>
      </c>
      <c r="D32" s="126" t="e">
        <f>+D9+#REF!+D11+D13+#REF!+D15+D17+D19+#REF!+#REF!+#REF!+D21+D31+D23+#REF!+D25</f>
        <v>#REF!</v>
      </c>
      <c r="E32" s="126" t="e">
        <f>+E9+#REF!+E11+E13+#REF!+E15+E17+E19+#REF!+#REF!+#REF!+E21+E31+E23+#REF!+E25</f>
        <v>#REF!</v>
      </c>
      <c r="F32" s="126" t="e">
        <f>+F9+#REF!+F11+F13+#REF!+F15+F17+F19+#REF!+#REF!+#REF!+F21+F31+F23+#REF!+F25</f>
        <v>#REF!</v>
      </c>
      <c r="G32" s="136" t="e">
        <f>+G9+#REF!+G11+G13+#REF!+G15+G17+G19+#REF!+#REF!+#REF!+G21+G31+G23+#REF!+G25+G27+G29</f>
        <v>#REF!</v>
      </c>
      <c r="I32" s="62">
        <f>SUM(I8:I19)</f>
        <v>14150</v>
      </c>
    </row>
    <row r="33" spans="1:3" ht="29.25" customHeight="1">
      <c r="A33" s="131" t="s">
        <v>199</v>
      </c>
      <c r="B33" s="97"/>
      <c r="C33" s="98"/>
    </row>
  </sheetData>
  <sheetProtection selectLockedCells="1" selectUnlockedCells="1"/>
  <mergeCells count="18">
    <mergeCell ref="A1:G1"/>
    <mergeCell ref="A2:G2"/>
    <mergeCell ref="A3:G3"/>
    <mergeCell ref="C5:C6"/>
    <mergeCell ref="D5:G5"/>
    <mergeCell ref="A6:B6"/>
    <mergeCell ref="A7:G7"/>
    <mergeCell ref="B8:G8"/>
    <mergeCell ref="B10:G10"/>
    <mergeCell ref="B12:G12"/>
    <mergeCell ref="B14:G14"/>
    <mergeCell ref="B16:G16"/>
    <mergeCell ref="B18:G18"/>
    <mergeCell ref="B20:G20"/>
    <mergeCell ref="B22:G22"/>
    <mergeCell ref="B28:G28"/>
    <mergeCell ref="B30:G30"/>
    <mergeCell ref="A32:B32"/>
  </mergeCells>
  <printOptions horizontalCentered="1"/>
  <pageMargins left="0.2361111111111111" right="0.2361111111111111" top="0.5902777777777778" bottom="0.5902777777777778" header="0.5118055555555555" footer="0.11805555555555555"/>
  <pageSetup horizontalDpi="300" verticalDpi="300" orientation="portrait" paperSize="9" scale="57" r:id="rId1"/>
  <headerFooter alignWithMargins="0">
    <oddFooter>&amp;L&amp;"Times New Roman CE,Általános"&amp;8&amp;F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4.75390625" style="4" customWidth="1"/>
    <col min="2" max="2" width="29.125" style="4" customWidth="1"/>
    <col min="3" max="3" width="12.75390625" style="5" customWidth="1"/>
    <col min="4" max="4" width="10.125" style="6" customWidth="1"/>
    <col min="5" max="5" width="9.125" style="6" customWidth="1"/>
    <col min="6" max="6" width="11.25390625" style="7" customWidth="1"/>
    <col min="7" max="7" width="14.00390625" style="6" customWidth="1"/>
    <col min="8" max="254" width="9.25390625" style="4" customWidth="1"/>
    <col min="255" max="16384" width="9.25390625" style="0" customWidth="1"/>
  </cols>
  <sheetData>
    <row r="1" spans="1:13" s="10" customFormat="1" ht="24.75" customHeight="1">
      <c r="A1" s="384" t="s">
        <v>229</v>
      </c>
      <c r="B1" s="384"/>
      <c r="C1" s="384"/>
      <c r="D1" s="384"/>
      <c r="E1" s="384"/>
      <c r="F1" s="384"/>
      <c r="G1" s="384"/>
      <c r="H1" s="384"/>
      <c r="I1" s="384"/>
      <c r="J1" s="9"/>
      <c r="K1" s="9"/>
      <c r="L1" s="9"/>
      <c r="M1" s="9"/>
    </row>
    <row r="2" spans="1:13" s="10" customFormat="1" ht="24.75" customHeight="1">
      <c r="A2" s="8"/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</row>
    <row r="3" spans="1:9" s="10" customFormat="1" ht="16.5" customHeight="1">
      <c r="A3" s="381" t="s">
        <v>204</v>
      </c>
      <c r="B3" s="381"/>
      <c r="C3" s="381"/>
      <c r="D3" s="381"/>
      <c r="E3" s="381"/>
      <c r="F3" s="381"/>
      <c r="G3" s="381"/>
      <c r="H3" s="382"/>
      <c r="I3" s="382"/>
    </row>
    <row r="4" spans="1:9" ht="16.5" customHeight="1">
      <c r="A4" s="393" t="s">
        <v>36</v>
      </c>
      <c r="B4" s="393"/>
      <c r="C4" s="393"/>
      <c r="D4" s="393"/>
      <c r="E4" s="393"/>
      <c r="F4" s="393"/>
      <c r="G4" s="393"/>
      <c r="H4" s="394"/>
      <c r="I4" s="394"/>
    </row>
    <row r="5" spans="1:9" ht="14.25" customHeight="1" thickBot="1">
      <c r="A5" s="184"/>
      <c r="B5" s="395" t="s">
        <v>212</v>
      </c>
      <c r="C5" s="396"/>
      <c r="D5" s="396"/>
      <c r="E5" s="396"/>
      <c r="F5" s="396"/>
      <c r="G5" s="396"/>
      <c r="H5" s="396"/>
      <c r="I5" s="396"/>
    </row>
    <row r="6" spans="1:9" s="18" customFormat="1" ht="30" customHeight="1" thickBot="1">
      <c r="A6" s="186"/>
      <c r="B6" s="187"/>
      <c r="C6" s="400" t="s">
        <v>2</v>
      </c>
      <c r="D6" s="402" t="s">
        <v>37</v>
      </c>
      <c r="E6" s="402"/>
      <c r="F6" s="402"/>
      <c r="G6" s="402"/>
      <c r="H6" s="389" t="s">
        <v>4</v>
      </c>
      <c r="I6" s="390"/>
    </row>
    <row r="7" spans="1:9" s="18" customFormat="1" ht="74.25" customHeight="1" thickBot="1">
      <c r="A7" s="391" t="s">
        <v>38</v>
      </c>
      <c r="B7" s="392"/>
      <c r="C7" s="401"/>
      <c r="D7" s="178" t="s">
        <v>6</v>
      </c>
      <c r="E7" s="178" t="s">
        <v>7</v>
      </c>
      <c r="F7" s="179" t="s">
        <v>8</v>
      </c>
      <c r="G7" s="180" t="s">
        <v>9</v>
      </c>
      <c r="H7" s="181" t="s">
        <v>10</v>
      </c>
      <c r="I7" s="188" t="s">
        <v>11</v>
      </c>
    </row>
    <row r="8" spans="1:9" s="21" customFormat="1" ht="14.25" customHeight="1" thickBot="1">
      <c r="A8" s="397" t="s">
        <v>39</v>
      </c>
      <c r="B8" s="398"/>
      <c r="C8" s="398"/>
      <c r="D8" s="398"/>
      <c r="E8" s="398"/>
      <c r="F8" s="398"/>
      <c r="G8" s="398"/>
      <c r="H8" s="182"/>
      <c r="I8" s="183"/>
    </row>
    <row r="9" spans="1:9" ht="15" customHeight="1">
      <c r="A9" s="189" t="s">
        <v>40</v>
      </c>
      <c r="B9" s="399" t="s">
        <v>41</v>
      </c>
      <c r="C9" s="399"/>
      <c r="D9" s="399"/>
      <c r="E9" s="399"/>
      <c r="F9" s="399"/>
      <c r="G9" s="399"/>
      <c r="H9" s="1"/>
      <c r="I9" s="190"/>
    </row>
    <row r="10" spans="1:9" ht="14.25" customHeight="1">
      <c r="A10" s="191"/>
      <c r="B10" s="24" t="s">
        <v>205</v>
      </c>
      <c r="C10" s="25">
        <f>SUM(D10:G10)</f>
        <v>10612</v>
      </c>
      <c r="D10" s="26">
        <v>0</v>
      </c>
      <c r="E10" s="26">
        <v>0</v>
      </c>
      <c r="F10" s="27">
        <f>4919+5093+600</f>
        <v>10612</v>
      </c>
      <c r="G10" s="28">
        <v>0</v>
      </c>
      <c r="H10" s="3"/>
      <c r="I10" s="177"/>
    </row>
    <row r="11" spans="1:9" ht="14.25" customHeight="1">
      <c r="A11" s="191"/>
      <c r="B11" s="24" t="s">
        <v>205</v>
      </c>
      <c r="C11" s="25">
        <f>SUM(D11:G11)</f>
        <v>9500</v>
      </c>
      <c r="D11" s="26">
        <v>0</v>
      </c>
      <c r="E11" s="26">
        <v>0</v>
      </c>
      <c r="F11" s="27">
        <v>9500</v>
      </c>
      <c r="G11" s="28">
        <v>0</v>
      </c>
      <c r="H11" s="3"/>
      <c r="I11" s="177"/>
    </row>
    <row r="12" spans="1:9" s="21" customFormat="1" ht="18.75" customHeight="1">
      <c r="A12" s="192" t="s">
        <v>44</v>
      </c>
      <c r="B12" s="385" t="s">
        <v>45</v>
      </c>
      <c r="C12" s="385"/>
      <c r="D12" s="385"/>
      <c r="E12" s="385"/>
      <c r="F12" s="385"/>
      <c r="G12" s="385"/>
      <c r="H12" s="1"/>
      <c r="I12" s="177"/>
    </row>
    <row r="13" spans="1:9" s="21" customFormat="1" ht="15.75" customHeight="1">
      <c r="A13" s="193"/>
      <c r="B13" s="24" t="s">
        <v>205</v>
      </c>
      <c r="C13" s="25">
        <f>SUM(D13:G13)</f>
        <v>11880</v>
      </c>
      <c r="D13" s="26"/>
      <c r="E13" s="26"/>
      <c r="F13" s="27">
        <v>11880</v>
      </c>
      <c r="G13" s="28"/>
      <c r="H13" s="1"/>
      <c r="I13" s="177"/>
    </row>
    <row r="14" spans="1:9" ht="14.25" customHeight="1" thickBot="1">
      <c r="A14" s="191"/>
      <c r="B14" s="24" t="s">
        <v>205</v>
      </c>
      <c r="C14" s="25">
        <f>SUM(D14:G14)</f>
        <v>11880</v>
      </c>
      <c r="D14" s="26"/>
      <c r="E14" s="26"/>
      <c r="F14" s="27">
        <v>11880</v>
      </c>
      <c r="G14" s="28"/>
      <c r="H14" s="1"/>
      <c r="I14" s="177"/>
    </row>
    <row r="15" spans="1:9" ht="19.5" customHeight="1" hidden="1">
      <c r="A15" s="193"/>
      <c r="B15" s="386" t="s">
        <v>47</v>
      </c>
      <c r="C15" s="386"/>
      <c r="D15" s="386"/>
      <c r="E15" s="386"/>
      <c r="F15" s="386"/>
      <c r="G15" s="386"/>
      <c r="H15" s="3"/>
      <c r="I15" s="177"/>
    </row>
    <row r="16" spans="1:9" ht="16.5" customHeight="1" hidden="1">
      <c r="A16" s="193"/>
      <c r="B16" s="24" t="s">
        <v>205</v>
      </c>
      <c r="C16" s="25">
        <f>SUM(D16:G16)</f>
        <v>0</v>
      </c>
      <c r="D16" s="26">
        <v>0</v>
      </c>
      <c r="E16" s="26">
        <v>0</v>
      </c>
      <c r="F16" s="32">
        <v>0</v>
      </c>
      <c r="G16" s="28"/>
      <c r="H16" s="3"/>
      <c r="I16" s="177"/>
    </row>
    <row r="17" spans="1:9" ht="16.5" customHeight="1" hidden="1">
      <c r="A17" s="193"/>
      <c r="B17" s="24" t="s">
        <v>205</v>
      </c>
      <c r="C17" s="25">
        <f>SUM(D17:G17)</f>
        <v>0</v>
      </c>
      <c r="D17" s="26">
        <v>0</v>
      </c>
      <c r="E17" s="26">
        <v>0</v>
      </c>
      <c r="F17" s="32">
        <v>0</v>
      </c>
      <c r="G17" s="28"/>
      <c r="H17" s="3"/>
      <c r="I17" s="177"/>
    </row>
    <row r="18" spans="1:9" ht="15.75" customHeight="1" hidden="1">
      <c r="A18" s="387"/>
      <c r="B18" s="388" t="s">
        <v>49</v>
      </c>
      <c r="C18" s="388"/>
      <c r="D18" s="388"/>
      <c r="E18" s="388"/>
      <c r="F18" s="388"/>
      <c r="G18" s="388"/>
      <c r="H18" s="1"/>
      <c r="I18" s="177"/>
    </row>
    <row r="19" spans="1:9" ht="16.5" customHeight="1" hidden="1">
      <c r="A19" s="387"/>
      <c r="B19" s="24" t="s">
        <v>205</v>
      </c>
      <c r="C19" s="25">
        <f>SUM(D19:G19)</f>
        <v>0</v>
      </c>
      <c r="D19" s="26">
        <v>0</v>
      </c>
      <c r="E19" s="26">
        <v>0</v>
      </c>
      <c r="F19" s="2">
        <v>0</v>
      </c>
      <c r="G19" s="28">
        <v>0</v>
      </c>
      <c r="H19" s="1"/>
      <c r="I19" s="177"/>
    </row>
    <row r="20" spans="1:9" ht="15" hidden="1">
      <c r="A20" s="387"/>
      <c r="B20" s="24" t="s">
        <v>205</v>
      </c>
      <c r="C20" s="25">
        <f>SUM(D20:G20)</f>
        <v>0</v>
      </c>
      <c r="D20" s="26">
        <v>0</v>
      </c>
      <c r="E20" s="26">
        <v>0</v>
      </c>
      <c r="F20" s="2">
        <v>0</v>
      </c>
      <c r="G20" s="28">
        <v>0</v>
      </c>
      <c r="H20" s="1"/>
      <c r="I20" s="177"/>
    </row>
    <row r="21" spans="1:9" ht="15.75" customHeight="1" hidden="1">
      <c r="A21" s="387"/>
      <c r="B21" s="388" t="s">
        <v>47</v>
      </c>
      <c r="C21" s="388"/>
      <c r="D21" s="388"/>
      <c r="E21" s="388"/>
      <c r="F21" s="388"/>
      <c r="G21" s="388"/>
      <c r="H21" s="3"/>
      <c r="I21" s="177"/>
    </row>
    <row r="22" spans="1:9" ht="16.5" customHeight="1" hidden="1">
      <c r="A22" s="387"/>
      <c r="B22" s="24" t="s">
        <v>205</v>
      </c>
      <c r="C22" s="25">
        <f>SUM(D22:G22)</f>
        <v>0</v>
      </c>
      <c r="D22" s="26">
        <v>0</v>
      </c>
      <c r="E22" s="26">
        <v>0</v>
      </c>
      <c r="F22" s="2">
        <v>0</v>
      </c>
      <c r="G22" s="28">
        <v>0</v>
      </c>
      <c r="H22" s="1"/>
      <c r="I22" s="177"/>
    </row>
    <row r="23" spans="1:9" ht="18.75" customHeight="1" hidden="1" thickBot="1">
      <c r="A23" s="387"/>
      <c r="B23" s="33" t="s">
        <v>43</v>
      </c>
      <c r="C23" s="34">
        <f>SUM(D23:G23)</f>
        <v>0</v>
      </c>
      <c r="D23" s="35">
        <v>0</v>
      </c>
      <c r="E23" s="35">
        <v>0</v>
      </c>
      <c r="F23" s="36"/>
      <c r="G23" s="37">
        <v>0</v>
      </c>
      <c r="H23" s="199"/>
      <c r="I23" s="200"/>
    </row>
    <row r="24" spans="1:9" ht="29.25" customHeight="1">
      <c r="A24" s="362" t="s">
        <v>35</v>
      </c>
      <c r="B24" s="363"/>
      <c r="C24" s="38">
        <f>SUM(D24:G24)</f>
        <v>22492</v>
      </c>
      <c r="D24" s="38">
        <f aca="true" t="shared" si="0" ref="D24:G25">D13+D10</f>
        <v>0</v>
      </c>
      <c r="E24" s="38">
        <f t="shared" si="0"/>
        <v>0</v>
      </c>
      <c r="F24" s="39">
        <f t="shared" si="0"/>
        <v>22492</v>
      </c>
      <c r="G24" s="197">
        <f t="shared" si="0"/>
        <v>0</v>
      </c>
      <c r="H24" s="201"/>
      <c r="I24" s="202"/>
    </row>
    <row r="25" spans="1:9" ht="27.75" customHeight="1" thickBot="1">
      <c r="A25" s="364" t="s">
        <v>206</v>
      </c>
      <c r="B25" s="365"/>
      <c r="C25" s="194">
        <f>SUM(D25:G25)</f>
        <v>21380</v>
      </c>
      <c r="D25" s="195">
        <f t="shared" si="0"/>
        <v>0</v>
      </c>
      <c r="E25" s="195">
        <f t="shared" si="0"/>
        <v>0</v>
      </c>
      <c r="F25" s="195">
        <f>F14+F11+F17+F20</f>
        <v>21380</v>
      </c>
      <c r="G25" s="198">
        <f t="shared" si="0"/>
        <v>0</v>
      </c>
      <c r="H25" s="203"/>
      <c r="I25" s="196"/>
    </row>
    <row r="26" spans="1:7" s="45" customFormat="1" ht="30" customHeight="1">
      <c r="A26" s="245" t="s">
        <v>239</v>
      </c>
      <c r="B26" s="41"/>
      <c r="C26" s="42"/>
      <c r="D26" s="42"/>
      <c r="E26" s="42"/>
      <c r="F26" s="43"/>
      <c r="G26" s="44"/>
    </row>
    <row r="27" ht="15" hidden="1"/>
    <row r="28" spans="1:254" s="337" customFormat="1" ht="14.25" hidden="1">
      <c r="A28" s="21"/>
      <c r="B28" s="21"/>
      <c r="C28" s="5" t="s">
        <v>217</v>
      </c>
      <c r="D28" s="5"/>
      <c r="E28" s="5"/>
      <c r="F28" s="336">
        <v>11880</v>
      </c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2:6" ht="15" hidden="1">
      <c r="B29" s="21"/>
      <c r="C29" s="21" t="s">
        <v>218</v>
      </c>
      <c r="D29" s="5"/>
      <c r="E29" s="5"/>
      <c r="F29" s="336">
        <v>13344</v>
      </c>
    </row>
    <row r="30" spans="2:6" ht="15" hidden="1">
      <c r="B30" s="21"/>
      <c r="C30" s="21" t="s">
        <v>219</v>
      </c>
      <c r="D30" s="5"/>
      <c r="E30" s="5"/>
      <c r="F30" s="336">
        <v>10000</v>
      </c>
    </row>
    <row r="31" ht="15" hidden="1"/>
  </sheetData>
  <sheetProtection selectLockedCells="1" selectUnlockedCells="1"/>
  <mergeCells count="17">
    <mergeCell ref="A4:I4"/>
    <mergeCell ref="B5:I5"/>
    <mergeCell ref="A24:B24"/>
    <mergeCell ref="A8:G8"/>
    <mergeCell ref="B9:G9"/>
    <mergeCell ref="C6:C7"/>
    <mergeCell ref="D6:G6"/>
    <mergeCell ref="A25:B25"/>
    <mergeCell ref="A1:I1"/>
    <mergeCell ref="B12:G12"/>
    <mergeCell ref="B15:G15"/>
    <mergeCell ref="A18:A23"/>
    <mergeCell ref="B18:G18"/>
    <mergeCell ref="B21:G21"/>
    <mergeCell ref="H6:I6"/>
    <mergeCell ref="A7:B7"/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45"/>
  <sheetViews>
    <sheetView zoomScaleSheetLayoutView="85" workbookViewId="0" topLeftCell="A31">
      <selection activeCell="A45" sqref="A45"/>
    </sheetView>
  </sheetViews>
  <sheetFormatPr defaultColWidth="9.00390625" defaultRowHeight="12.75"/>
  <cols>
    <col min="1" max="1" width="8.00390625" style="46" customWidth="1"/>
    <col min="2" max="2" width="53.625" style="46" customWidth="1"/>
    <col min="3" max="3" width="10.875" style="47" customWidth="1"/>
    <col min="4" max="4" width="11.75390625" style="47" customWidth="1"/>
    <col min="5" max="5" width="9.125" style="47" customWidth="1"/>
    <col min="6" max="6" width="10.75390625" style="47" customWidth="1"/>
    <col min="7" max="7" width="9.125" style="47" customWidth="1"/>
    <col min="8" max="8" width="0" style="48" hidden="1" customWidth="1"/>
    <col min="9" max="9" width="12.125" style="46" customWidth="1"/>
    <col min="10" max="10" width="11.875" style="46" customWidth="1"/>
    <col min="11" max="11" width="15.00390625" style="46" customWidth="1"/>
    <col min="12" max="13" width="9.125" style="46" customWidth="1"/>
    <col min="14" max="15" width="10.25390625" style="46" customWidth="1"/>
    <col min="16" max="16" width="0" style="46" hidden="1" customWidth="1"/>
    <col min="17" max="16384" width="10.25390625" style="46" customWidth="1"/>
  </cols>
  <sheetData>
    <row r="1" spans="1:10" ht="21.75" customHeight="1">
      <c r="A1" s="379" t="s">
        <v>230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2:17" ht="15">
      <c r="B2" s="431"/>
      <c r="C2" s="431"/>
      <c r="D2" s="431"/>
      <c r="E2" s="431"/>
      <c r="F2" s="431"/>
      <c r="G2" s="431"/>
      <c r="I2" s="380" t="s">
        <v>1</v>
      </c>
      <c r="J2" s="380"/>
      <c r="K2" s="313"/>
      <c r="L2" s="313"/>
      <c r="M2" s="313"/>
      <c r="N2" s="313"/>
      <c r="O2" s="313"/>
      <c r="P2" s="313"/>
      <c r="Q2" s="313"/>
    </row>
    <row r="3" spans="2:3" ht="1.5" customHeight="1" thickBot="1">
      <c r="B3" s="81"/>
      <c r="C3" s="266"/>
    </row>
    <row r="4" spans="2:3" ht="12.75" hidden="1">
      <c r="B4" s="81"/>
      <c r="C4" s="266"/>
    </row>
    <row r="5" spans="2:3" ht="12.75" hidden="1">
      <c r="B5" s="81"/>
      <c r="C5" s="266"/>
    </row>
    <row r="6" spans="1:10" s="50" customFormat="1" ht="23.25" customHeight="1" thickBot="1">
      <c r="A6" s="216"/>
      <c r="B6" s="432" t="s">
        <v>38</v>
      </c>
      <c r="C6" s="434" t="s">
        <v>2</v>
      </c>
      <c r="D6" s="433" t="s">
        <v>37</v>
      </c>
      <c r="E6" s="433"/>
      <c r="F6" s="433"/>
      <c r="G6" s="433"/>
      <c r="H6" s="217"/>
      <c r="I6" s="375" t="s">
        <v>4</v>
      </c>
      <c r="J6" s="376"/>
    </row>
    <row r="7" spans="1:10" s="50" customFormat="1" ht="78.75" customHeight="1" thickBot="1">
      <c r="A7" s="218"/>
      <c r="B7" s="409"/>
      <c r="C7" s="435"/>
      <c r="D7" s="51" t="s">
        <v>6</v>
      </c>
      <c r="E7" s="51" t="s">
        <v>7</v>
      </c>
      <c r="F7" s="51" t="s">
        <v>8</v>
      </c>
      <c r="G7" s="52" t="s">
        <v>9</v>
      </c>
      <c r="H7" s="53"/>
      <c r="I7" s="54" t="s">
        <v>10</v>
      </c>
      <c r="J7" s="219" t="s">
        <v>11</v>
      </c>
    </row>
    <row r="8" spans="1:10" ht="16.5" customHeight="1" hidden="1" thickBot="1">
      <c r="A8" s="220"/>
      <c r="B8" s="56"/>
      <c r="C8" s="436"/>
      <c r="D8" s="57">
        <v>0</v>
      </c>
      <c r="E8" s="57">
        <v>0</v>
      </c>
      <c r="F8" s="57"/>
      <c r="G8" s="57">
        <v>0</v>
      </c>
      <c r="H8" s="58">
        <f>+F8*0.25</f>
        <v>0</v>
      </c>
      <c r="I8" s="55"/>
      <c r="J8" s="221"/>
    </row>
    <row r="9" spans="1:10" ht="15.75" hidden="1">
      <c r="A9" s="220"/>
      <c r="B9" s="56"/>
      <c r="C9" s="57"/>
      <c r="D9" s="57">
        <v>0</v>
      </c>
      <c r="E9" s="57">
        <v>0</v>
      </c>
      <c r="F9" s="57"/>
      <c r="G9" s="57">
        <v>0</v>
      </c>
      <c r="H9" s="58">
        <f>+F9*0.25</f>
        <v>0</v>
      </c>
      <c r="I9" s="55"/>
      <c r="J9" s="221"/>
    </row>
    <row r="10" spans="1:10" ht="15.75" hidden="1">
      <c r="A10" s="220"/>
      <c r="B10" s="56"/>
      <c r="C10" s="57"/>
      <c r="D10" s="57">
        <v>0</v>
      </c>
      <c r="E10" s="57">
        <v>0</v>
      </c>
      <c r="F10" s="57"/>
      <c r="G10" s="57">
        <v>0</v>
      </c>
      <c r="H10" s="58">
        <f>+F10*0.25</f>
        <v>0</v>
      </c>
      <c r="I10" s="55"/>
      <c r="J10" s="221"/>
    </row>
    <row r="11" spans="1:10" ht="15.75" hidden="1">
      <c r="A11" s="220"/>
      <c r="B11" s="56"/>
      <c r="C11" s="57"/>
      <c r="D11" s="57">
        <v>0</v>
      </c>
      <c r="E11" s="57">
        <v>0</v>
      </c>
      <c r="F11" s="57"/>
      <c r="G11" s="57">
        <v>0</v>
      </c>
      <c r="H11" s="58">
        <f>+F11*0.25</f>
        <v>0</v>
      </c>
      <c r="I11" s="60"/>
      <c r="J11" s="222"/>
    </row>
    <row r="12" spans="1:10" s="62" customFormat="1" ht="16.5" customHeight="1" hidden="1">
      <c r="A12" s="403" t="s">
        <v>50</v>
      </c>
      <c r="B12" s="404" t="s">
        <v>51</v>
      </c>
      <c r="C12" s="404"/>
      <c r="D12" s="404"/>
      <c r="E12" s="404"/>
      <c r="F12" s="404"/>
      <c r="G12" s="404"/>
      <c r="H12" s="61"/>
      <c r="I12" s="429"/>
      <c r="J12" s="430"/>
    </row>
    <row r="13" spans="1:10" s="62" customFormat="1" ht="16.5" customHeight="1" hidden="1">
      <c r="A13" s="403"/>
      <c r="B13" s="63" t="s">
        <v>43</v>
      </c>
      <c r="C13" s="64">
        <f>SUM(D13:J13)</f>
        <v>0</v>
      </c>
      <c r="D13" s="65">
        <v>0</v>
      </c>
      <c r="E13" s="65">
        <v>0</v>
      </c>
      <c r="F13" s="65">
        <v>0</v>
      </c>
      <c r="G13" s="65">
        <v>0</v>
      </c>
      <c r="H13" s="61"/>
      <c r="I13" s="66">
        <v>0</v>
      </c>
      <c r="J13" s="209">
        <v>0</v>
      </c>
    </row>
    <row r="14" spans="1:10" s="62" customFormat="1" ht="16.5" customHeight="1" hidden="1">
      <c r="A14" s="403"/>
      <c r="B14" s="33" t="s">
        <v>46</v>
      </c>
      <c r="C14" s="74">
        <f>SUM(D14:J14)</f>
        <v>0</v>
      </c>
      <c r="D14" s="75">
        <v>0</v>
      </c>
      <c r="E14" s="75">
        <v>0</v>
      </c>
      <c r="F14" s="75">
        <v>0</v>
      </c>
      <c r="G14" s="75">
        <v>0</v>
      </c>
      <c r="H14" s="61"/>
      <c r="I14" s="76">
        <v>0</v>
      </c>
      <c r="J14" s="223">
        <v>0</v>
      </c>
    </row>
    <row r="15" spans="1:10" s="50" customFormat="1" ht="21.75" customHeight="1">
      <c r="A15" s="204" t="s">
        <v>52</v>
      </c>
      <c r="B15" s="267"/>
      <c r="C15" s="205"/>
      <c r="D15" s="205"/>
      <c r="E15" s="205"/>
      <c r="F15" s="205"/>
      <c r="G15" s="205"/>
      <c r="H15" s="206"/>
      <c r="I15" s="207"/>
      <c r="J15" s="208"/>
    </row>
    <row r="16" spans="1:10" s="62" customFormat="1" ht="16.5" customHeight="1" hidden="1">
      <c r="A16" s="403" t="s">
        <v>53</v>
      </c>
      <c r="B16" s="408" t="s">
        <v>54</v>
      </c>
      <c r="C16" s="408"/>
      <c r="D16" s="408"/>
      <c r="E16" s="408"/>
      <c r="F16" s="408"/>
      <c r="G16" s="408"/>
      <c r="H16" s="61"/>
      <c r="I16" s="405"/>
      <c r="J16" s="361"/>
    </row>
    <row r="17" spans="1:10" s="62" customFormat="1" ht="16.5" customHeight="1" hidden="1">
      <c r="A17" s="403"/>
      <c r="B17" s="71" t="s">
        <v>207</v>
      </c>
      <c r="C17" s="64">
        <f>SUM(D17:G17)</f>
        <v>0</v>
      </c>
      <c r="D17" s="65">
        <v>0</v>
      </c>
      <c r="E17" s="65">
        <v>0</v>
      </c>
      <c r="F17" s="65">
        <v>0</v>
      </c>
      <c r="G17" s="65">
        <v>0</v>
      </c>
      <c r="H17" s="61"/>
      <c r="I17" s="66">
        <v>0</v>
      </c>
      <c r="J17" s="209">
        <v>0</v>
      </c>
    </row>
    <row r="18" spans="1:10" s="62" customFormat="1" ht="16.5" customHeight="1" hidden="1">
      <c r="A18" s="403"/>
      <c r="B18" s="71" t="s">
        <v>209</v>
      </c>
      <c r="C18" s="64">
        <f>SUM(D18:G18)</f>
        <v>0</v>
      </c>
      <c r="D18" s="65">
        <v>0</v>
      </c>
      <c r="E18" s="65">
        <v>0</v>
      </c>
      <c r="F18" s="65">
        <v>0</v>
      </c>
      <c r="G18" s="65">
        <v>0</v>
      </c>
      <c r="H18" s="61"/>
      <c r="I18" s="66">
        <v>0</v>
      </c>
      <c r="J18" s="209">
        <v>0</v>
      </c>
    </row>
    <row r="19" spans="1:10" s="62" customFormat="1" ht="16.5" customHeight="1">
      <c r="A19" s="417" t="s">
        <v>55</v>
      </c>
      <c r="B19" s="419" t="s">
        <v>16</v>
      </c>
      <c r="C19" s="419"/>
      <c r="D19" s="419"/>
      <c r="E19" s="419"/>
      <c r="F19" s="419"/>
      <c r="G19" s="419"/>
      <c r="H19" s="72"/>
      <c r="I19" s="420"/>
      <c r="J19" s="421"/>
    </row>
    <row r="20" spans="1:10" s="62" customFormat="1" ht="16.5" customHeight="1" thickBot="1">
      <c r="A20" s="417"/>
      <c r="B20" s="210" t="s">
        <v>209</v>
      </c>
      <c r="C20" s="211">
        <f>SUM(D20:J20)</f>
        <v>1193</v>
      </c>
      <c r="D20" s="212">
        <v>0</v>
      </c>
      <c r="E20" s="212">
        <v>0</v>
      </c>
      <c r="F20" s="212">
        <v>1193</v>
      </c>
      <c r="G20" s="212">
        <v>0</v>
      </c>
      <c r="H20" s="61"/>
      <c r="I20" s="66">
        <v>0</v>
      </c>
      <c r="J20" s="209">
        <v>0</v>
      </c>
    </row>
    <row r="21" spans="1:10" s="62" customFormat="1" ht="16.5" customHeight="1" thickBot="1">
      <c r="A21" s="418"/>
      <c r="B21" s="210" t="s">
        <v>209</v>
      </c>
      <c r="C21" s="211">
        <f>SUM(D21:J21)</f>
        <v>1193</v>
      </c>
      <c r="D21" s="212">
        <v>0</v>
      </c>
      <c r="E21" s="212">
        <v>0</v>
      </c>
      <c r="F21" s="212">
        <v>1193</v>
      </c>
      <c r="G21" s="212">
        <v>0</v>
      </c>
      <c r="H21" s="213"/>
      <c r="I21" s="214">
        <v>0</v>
      </c>
      <c r="J21" s="215">
        <v>0</v>
      </c>
    </row>
    <row r="22" spans="1:10" s="62" customFormat="1" ht="16.5" customHeight="1">
      <c r="A22" s="424"/>
      <c r="B22" s="425"/>
      <c r="C22" s="425"/>
      <c r="D22" s="425"/>
      <c r="E22" s="425"/>
      <c r="F22" s="425"/>
      <c r="G22" s="425"/>
      <c r="H22" s="425"/>
      <c r="I22" s="425"/>
      <c r="J22" s="426"/>
    </row>
    <row r="23" spans="1:10" s="62" customFormat="1" ht="16.5" customHeight="1">
      <c r="A23" s="427"/>
      <c r="B23" s="382"/>
      <c r="C23" s="382"/>
      <c r="D23" s="382"/>
      <c r="E23" s="382"/>
      <c r="F23" s="382"/>
      <c r="G23" s="382"/>
      <c r="H23" s="382"/>
      <c r="I23" s="382"/>
      <c r="J23" s="428"/>
    </row>
    <row r="24" spans="1:10" ht="21.75" customHeight="1" thickBot="1">
      <c r="A24" s="422" t="s">
        <v>228</v>
      </c>
      <c r="B24" s="379"/>
      <c r="C24" s="379"/>
      <c r="D24" s="379"/>
      <c r="E24" s="379"/>
      <c r="F24" s="379"/>
      <c r="G24" s="379"/>
      <c r="H24" s="379"/>
      <c r="I24" s="379"/>
      <c r="J24" s="423"/>
    </row>
    <row r="25" spans="1:10" s="50" customFormat="1" ht="23.25" customHeight="1" thickBot="1">
      <c r="A25" s="225"/>
      <c r="B25" s="409" t="s">
        <v>38</v>
      </c>
      <c r="C25" s="415" t="s">
        <v>2</v>
      </c>
      <c r="D25" s="410" t="s">
        <v>37</v>
      </c>
      <c r="E25" s="410"/>
      <c r="F25" s="410"/>
      <c r="G25" s="410"/>
      <c r="H25" s="49"/>
      <c r="I25" s="411" t="s">
        <v>4</v>
      </c>
      <c r="J25" s="412"/>
    </row>
    <row r="26" spans="1:10" s="50" customFormat="1" ht="57" customHeight="1" thickBot="1">
      <c r="A26" s="218"/>
      <c r="B26" s="409"/>
      <c r="C26" s="416"/>
      <c r="D26" s="51" t="s">
        <v>6</v>
      </c>
      <c r="E26" s="51" t="s">
        <v>7</v>
      </c>
      <c r="F26" s="51" t="s">
        <v>8</v>
      </c>
      <c r="G26" s="52" t="s">
        <v>9</v>
      </c>
      <c r="H26" s="53"/>
      <c r="I26" s="54" t="s">
        <v>10</v>
      </c>
      <c r="J26" s="219" t="s">
        <v>11</v>
      </c>
    </row>
    <row r="27" spans="1:10" s="50" customFormat="1" ht="15.75">
      <c r="A27" s="413" t="s">
        <v>56</v>
      </c>
      <c r="B27" s="414"/>
      <c r="C27" s="312"/>
      <c r="D27" s="68"/>
      <c r="E27" s="68"/>
      <c r="F27" s="68"/>
      <c r="G27" s="68"/>
      <c r="H27" s="69"/>
      <c r="I27" s="70"/>
      <c r="J27" s="226"/>
    </row>
    <row r="28" spans="1:10" s="62" customFormat="1" ht="16.5" customHeight="1">
      <c r="A28" s="403" t="s">
        <v>57</v>
      </c>
      <c r="B28" s="408" t="s">
        <v>58</v>
      </c>
      <c r="C28" s="408"/>
      <c r="D28" s="408"/>
      <c r="E28" s="408"/>
      <c r="F28" s="408"/>
      <c r="G28" s="408"/>
      <c r="H28" s="61"/>
      <c r="I28" s="405"/>
      <c r="J28" s="361"/>
    </row>
    <row r="29" spans="1:10" s="62" customFormat="1" ht="16.5" customHeight="1">
      <c r="A29" s="403"/>
      <c r="B29" s="71" t="s">
        <v>209</v>
      </c>
      <c r="C29" s="64">
        <f>SUM(D29:G29)</f>
        <v>0</v>
      </c>
      <c r="D29" s="65">
        <v>0</v>
      </c>
      <c r="E29" s="65">
        <v>0</v>
      </c>
      <c r="F29" s="65">
        <v>0</v>
      </c>
      <c r="G29" s="65"/>
      <c r="H29" s="61"/>
      <c r="I29" s="66">
        <v>0</v>
      </c>
      <c r="J29" s="209">
        <v>0</v>
      </c>
    </row>
    <row r="30" spans="1:10" s="62" customFormat="1" ht="16.5" customHeight="1">
      <c r="A30" s="403"/>
      <c r="B30" s="71" t="s">
        <v>209</v>
      </c>
      <c r="C30" s="64">
        <f>SUM(D30:G30)</f>
        <v>0</v>
      </c>
      <c r="D30" s="65">
        <v>0</v>
      </c>
      <c r="E30" s="65">
        <v>0</v>
      </c>
      <c r="F30" s="65">
        <v>0</v>
      </c>
      <c r="G30" s="65"/>
      <c r="H30" s="61"/>
      <c r="I30" s="66">
        <v>0</v>
      </c>
      <c r="J30" s="209">
        <v>0</v>
      </c>
    </row>
    <row r="31" spans="1:10" ht="15.75" customHeight="1">
      <c r="A31" s="403" t="s">
        <v>59</v>
      </c>
      <c r="B31" s="404" t="s">
        <v>60</v>
      </c>
      <c r="C31" s="404"/>
      <c r="D31" s="404"/>
      <c r="E31" s="404"/>
      <c r="F31" s="404"/>
      <c r="G31" s="404"/>
      <c r="H31" s="61"/>
      <c r="I31" s="405"/>
      <c r="J31" s="361"/>
    </row>
    <row r="32" spans="1:10" ht="15.75">
      <c r="A32" s="403"/>
      <c r="B32" s="71" t="s">
        <v>209</v>
      </c>
      <c r="C32" s="64">
        <f>SUM(D32:G32)</f>
        <v>0</v>
      </c>
      <c r="D32" s="65">
        <v>0</v>
      </c>
      <c r="E32" s="65">
        <v>0</v>
      </c>
      <c r="F32" s="65">
        <v>0</v>
      </c>
      <c r="G32" s="65">
        <v>0</v>
      </c>
      <c r="H32" s="61"/>
      <c r="I32" s="66">
        <v>0</v>
      </c>
      <c r="J32" s="209">
        <v>0</v>
      </c>
    </row>
    <row r="33" spans="1:10" ht="15.75">
      <c r="A33" s="403"/>
      <c r="B33" s="71" t="s">
        <v>209</v>
      </c>
      <c r="C33" s="64">
        <f>SUM(D33:G33)</f>
        <v>0</v>
      </c>
      <c r="D33" s="65">
        <v>0</v>
      </c>
      <c r="E33" s="65">
        <v>0</v>
      </c>
      <c r="F33" s="65">
        <v>0</v>
      </c>
      <c r="G33" s="65">
        <v>0</v>
      </c>
      <c r="H33" s="61"/>
      <c r="I33" s="66">
        <v>0</v>
      </c>
      <c r="J33" s="209">
        <v>0</v>
      </c>
    </row>
    <row r="34" spans="1:10" s="62" customFormat="1" ht="16.5" customHeight="1">
      <c r="A34" s="403" t="s">
        <v>61</v>
      </c>
      <c r="B34" s="404" t="s">
        <v>62</v>
      </c>
      <c r="C34" s="404"/>
      <c r="D34" s="404"/>
      <c r="E34" s="404"/>
      <c r="F34" s="404"/>
      <c r="G34" s="404"/>
      <c r="H34" s="61"/>
      <c r="I34" s="405"/>
      <c r="J34" s="361"/>
    </row>
    <row r="35" spans="1:10" s="62" customFormat="1" ht="16.5" customHeight="1">
      <c r="A35" s="403"/>
      <c r="B35" s="71" t="s">
        <v>209</v>
      </c>
      <c r="C35" s="64">
        <f>SUM(D35:G35)</f>
        <v>450</v>
      </c>
      <c r="D35" s="65">
        <v>0</v>
      </c>
      <c r="E35" s="65">
        <v>0</v>
      </c>
      <c r="F35" s="65">
        <v>0</v>
      </c>
      <c r="G35" s="65">
        <v>450</v>
      </c>
      <c r="H35" s="61"/>
      <c r="I35" s="66">
        <v>0</v>
      </c>
      <c r="J35" s="209">
        <v>0</v>
      </c>
    </row>
    <row r="36" spans="1:10" s="62" customFormat="1" ht="16.5" customHeight="1">
      <c r="A36" s="403"/>
      <c r="B36" s="71" t="s">
        <v>209</v>
      </c>
      <c r="C36" s="64">
        <f>SUM(D36:G36)</f>
        <v>450</v>
      </c>
      <c r="D36" s="65">
        <v>0</v>
      </c>
      <c r="E36" s="65">
        <v>0</v>
      </c>
      <c r="F36" s="65">
        <v>0</v>
      </c>
      <c r="G36" s="65">
        <v>450</v>
      </c>
      <c r="H36" s="61"/>
      <c r="I36" s="66">
        <v>0</v>
      </c>
      <c r="J36" s="209">
        <v>0</v>
      </c>
    </row>
    <row r="37" spans="1:10" s="62" customFormat="1" ht="16.5" customHeight="1">
      <c r="A37" s="403" t="s">
        <v>63</v>
      </c>
      <c r="B37" s="404" t="s">
        <v>64</v>
      </c>
      <c r="C37" s="404"/>
      <c r="D37" s="404"/>
      <c r="E37" s="404"/>
      <c r="F37" s="404"/>
      <c r="G37" s="404"/>
      <c r="H37" s="61"/>
      <c r="I37" s="405"/>
      <c r="J37" s="361"/>
    </row>
    <row r="38" spans="1:10" s="62" customFormat="1" ht="16.5" customHeight="1">
      <c r="A38" s="403"/>
      <c r="B38" s="71" t="s">
        <v>209</v>
      </c>
      <c r="C38" s="64">
        <f>SUM(D38:G38)</f>
        <v>2158</v>
      </c>
      <c r="D38" s="65">
        <v>0</v>
      </c>
      <c r="E38" s="65">
        <v>0</v>
      </c>
      <c r="F38" s="65">
        <v>2158</v>
      </c>
      <c r="G38" s="65">
        <v>0</v>
      </c>
      <c r="H38" s="61"/>
      <c r="I38" s="66">
        <v>0</v>
      </c>
      <c r="J38" s="209">
        <v>0</v>
      </c>
    </row>
    <row r="39" spans="1:10" s="62" customFormat="1" ht="16.5" customHeight="1">
      <c r="A39" s="403"/>
      <c r="B39" s="71" t="s">
        <v>209</v>
      </c>
      <c r="C39" s="64">
        <f>SUM(D39:G39)</f>
        <v>2158</v>
      </c>
      <c r="D39" s="65">
        <v>0</v>
      </c>
      <c r="E39" s="65">
        <v>0</v>
      </c>
      <c r="F39" s="65">
        <v>2158</v>
      </c>
      <c r="G39" s="65">
        <v>0</v>
      </c>
      <c r="H39" s="61"/>
      <c r="I39" s="66">
        <v>0</v>
      </c>
      <c r="J39" s="209">
        <v>0</v>
      </c>
    </row>
    <row r="40" spans="1:10" s="62" customFormat="1" ht="16.5" customHeight="1">
      <c r="A40" s="403" t="s">
        <v>65</v>
      </c>
      <c r="B40" s="404" t="s">
        <v>66</v>
      </c>
      <c r="C40" s="404"/>
      <c r="D40" s="404"/>
      <c r="E40" s="404"/>
      <c r="F40" s="404"/>
      <c r="G40" s="404"/>
      <c r="H40" s="61"/>
      <c r="I40" s="405"/>
      <c r="J40" s="361"/>
    </row>
    <row r="41" spans="1:10" s="62" customFormat="1" ht="16.5" customHeight="1">
      <c r="A41" s="403"/>
      <c r="B41" s="73" t="s">
        <v>209</v>
      </c>
      <c r="C41" s="64">
        <f>SUM(D41:G41)</f>
        <v>2158</v>
      </c>
      <c r="D41" s="65">
        <v>0</v>
      </c>
      <c r="E41" s="65">
        <v>0</v>
      </c>
      <c r="F41" s="65">
        <v>2158</v>
      </c>
      <c r="G41" s="65">
        <v>0</v>
      </c>
      <c r="H41" s="61"/>
      <c r="I41" s="66">
        <v>0</v>
      </c>
      <c r="J41" s="209">
        <v>0</v>
      </c>
    </row>
    <row r="42" spans="1:10" s="62" customFormat="1" ht="16.5" customHeight="1" thickBot="1">
      <c r="A42" s="403"/>
      <c r="B42" s="73" t="s">
        <v>209</v>
      </c>
      <c r="C42" s="74">
        <f>SUM(D42:G42)</f>
        <v>2158</v>
      </c>
      <c r="D42" s="75">
        <v>0</v>
      </c>
      <c r="E42" s="75">
        <v>0</v>
      </c>
      <c r="F42" s="75">
        <v>2158</v>
      </c>
      <c r="G42" s="75">
        <v>0</v>
      </c>
      <c r="H42" s="61"/>
      <c r="I42" s="76">
        <v>0</v>
      </c>
      <c r="J42" s="223">
        <v>0</v>
      </c>
    </row>
    <row r="43" spans="1:12" ht="24" customHeight="1" thickBot="1">
      <c r="A43" s="364" t="s">
        <v>206</v>
      </c>
      <c r="B43" s="365"/>
      <c r="C43" s="339">
        <f>SUM(D43:J43)</f>
        <v>4766</v>
      </c>
      <c r="D43" s="339">
        <f aca="true" t="shared" si="0" ref="D43:J44">+D29+D32+D35+D38+D41</f>
        <v>0</v>
      </c>
      <c r="E43" s="339">
        <f t="shared" si="0"/>
        <v>0</v>
      </c>
      <c r="F43" s="339">
        <f t="shared" si="0"/>
        <v>4316</v>
      </c>
      <c r="G43" s="339">
        <f t="shared" si="0"/>
        <v>450</v>
      </c>
      <c r="H43" s="340">
        <f t="shared" si="0"/>
        <v>0</v>
      </c>
      <c r="I43" s="341">
        <f t="shared" si="0"/>
        <v>0</v>
      </c>
      <c r="J43" s="342">
        <f t="shared" si="0"/>
        <v>0</v>
      </c>
      <c r="L43" s="47"/>
    </row>
    <row r="44" spans="1:12" ht="24" customHeight="1" thickBot="1">
      <c r="A44" s="364" t="s">
        <v>206</v>
      </c>
      <c r="B44" s="365"/>
      <c r="C44" s="343">
        <f>SUM(D44:J44)</f>
        <v>4766</v>
      </c>
      <c r="D44" s="343">
        <f t="shared" si="0"/>
        <v>0</v>
      </c>
      <c r="E44" s="343">
        <f t="shared" si="0"/>
        <v>0</v>
      </c>
      <c r="F44" s="343">
        <f t="shared" si="0"/>
        <v>4316</v>
      </c>
      <c r="G44" s="343">
        <f t="shared" si="0"/>
        <v>450</v>
      </c>
      <c r="H44" s="344">
        <f t="shared" si="0"/>
        <v>0</v>
      </c>
      <c r="I44" s="345">
        <f t="shared" si="0"/>
        <v>0</v>
      </c>
      <c r="J44" s="346">
        <f t="shared" si="0"/>
        <v>0</v>
      </c>
      <c r="L44" s="47"/>
    </row>
    <row r="45" ht="15">
      <c r="A45" s="245" t="s">
        <v>239</v>
      </c>
    </row>
  </sheetData>
  <sheetProtection selectLockedCells="1" selectUnlockedCells="1"/>
  <mergeCells count="40">
    <mergeCell ref="A1:J1"/>
    <mergeCell ref="B2:G2"/>
    <mergeCell ref="B6:B7"/>
    <mergeCell ref="D6:G6"/>
    <mergeCell ref="I6:J6"/>
    <mergeCell ref="C6:C8"/>
    <mergeCell ref="I2:J2"/>
    <mergeCell ref="A12:A14"/>
    <mergeCell ref="B12:G12"/>
    <mergeCell ref="I12:J12"/>
    <mergeCell ref="A16:A18"/>
    <mergeCell ref="B16:G16"/>
    <mergeCell ref="I16:J16"/>
    <mergeCell ref="A19:A21"/>
    <mergeCell ref="B19:G19"/>
    <mergeCell ref="I19:J19"/>
    <mergeCell ref="A24:J24"/>
    <mergeCell ref="A22:J23"/>
    <mergeCell ref="B25:B26"/>
    <mergeCell ref="D25:G25"/>
    <mergeCell ref="I25:J25"/>
    <mergeCell ref="A27:B27"/>
    <mergeCell ref="C25:C26"/>
    <mergeCell ref="A28:A30"/>
    <mergeCell ref="B28:G28"/>
    <mergeCell ref="I28:J28"/>
    <mergeCell ref="A31:A33"/>
    <mergeCell ref="B31:G31"/>
    <mergeCell ref="I31:J31"/>
    <mergeCell ref="A34:A36"/>
    <mergeCell ref="B34:G34"/>
    <mergeCell ref="I34:J34"/>
    <mergeCell ref="A37:A39"/>
    <mergeCell ref="B37:G37"/>
    <mergeCell ref="I37:J37"/>
    <mergeCell ref="A44:B44"/>
    <mergeCell ref="A40:A42"/>
    <mergeCell ref="B40:G40"/>
    <mergeCell ref="I40:J40"/>
    <mergeCell ref="A43:B43"/>
  </mergeCells>
  <printOptions horizontalCentered="1"/>
  <pageMargins left="0.39375" right="0.39375" top="0.5902777777777778" bottom="0.5118055555555555" header="0.5118055555555555" footer="0.5118055555555555"/>
  <pageSetup fitToHeight="0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86"/>
  <sheetViews>
    <sheetView zoomScale="75" zoomScaleNormal="75" zoomScaleSheetLayoutView="85" workbookViewId="0" topLeftCell="A50">
      <selection activeCell="A86" sqref="A86"/>
    </sheetView>
  </sheetViews>
  <sheetFormatPr defaultColWidth="9.00390625" defaultRowHeight="12.75"/>
  <cols>
    <col min="1" max="1" width="6.00390625" style="78" customWidth="1"/>
    <col min="2" max="2" width="45.125" style="78" customWidth="1"/>
    <col min="3" max="3" width="11.25390625" style="79" customWidth="1"/>
    <col min="4" max="4" width="8.25390625" style="80" customWidth="1"/>
    <col min="5" max="5" width="11.00390625" style="80" customWidth="1"/>
    <col min="6" max="6" width="8.125" style="80" customWidth="1"/>
    <col min="7" max="7" width="14.25390625" style="80" customWidth="1"/>
    <col min="8" max="8" width="9.25390625" style="78" customWidth="1"/>
    <col min="9" max="9" width="0" style="78" hidden="1" customWidth="1"/>
    <col min="10" max="16384" width="9.25390625" style="78" customWidth="1"/>
  </cols>
  <sheetData>
    <row r="1" spans="2:8" s="81" customFormat="1" ht="21.75" customHeight="1">
      <c r="B1" s="384" t="s">
        <v>231</v>
      </c>
      <c r="C1" s="384"/>
      <c r="D1" s="384"/>
      <c r="E1" s="384"/>
      <c r="F1" s="384"/>
      <c r="G1" s="384"/>
      <c r="H1" s="82"/>
    </row>
    <row r="2" spans="1:7" ht="16.5" customHeight="1">
      <c r="A2" s="381" t="s">
        <v>204</v>
      </c>
      <c r="B2" s="381"/>
      <c r="C2" s="381"/>
      <c r="D2" s="381"/>
      <c r="E2" s="381"/>
      <c r="F2" s="381"/>
      <c r="G2" s="381"/>
    </row>
    <row r="3" spans="1:7" ht="16.5" customHeight="1">
      <c r="A3" s="448" t="s">
        <v>36</v>
      </c>
      <c r="B3" s="448"/>
      <c r="C3" s="448"/>
      <c r="D3" s="448"/>
      <c r="E3" s="448"/>
      <c r="F3" s="448"/>
      <c r="G3" s="448"/>
    </row>
    <row r="4" spans="1:7" ht="16.5" customHeight="1">
      <c r="A4" s="144"/>
      <c r="B4" s="145"/>
      <c r="C4" s="146"/>
      <c r="D4" s="147"/>
      <c r="E4" s="147"/>
      <c r="F4" s="147"/>
      <c r="G4" s="103" t="s">
        <v>1</v>
      </c>
    </row>
    <row r="5" spans="1:7" ht="16.5" customHeight="1">
      <c r="A5" s="227"/>
      <c r="B5" s="228"/>
      <c r="C5" s="449" t="s">
        <v>2</v>
      </c>
      <c r="D5" s="433" t="s">
        <v>37</v>
      </c>
      <c r="E5" s="433"/>
      <c r="F5" s="433"/>
      <c r="G5" s="451"/>
    </row>
    <row r="6" spans="1:7" ht="66.75" customHeight="1">
      <c r="A6" s="459" t="s">
        <v>38</v>
      </c>
      <c r="B6" s="460"/>
      <c r="C6" s="458"/>
      <c r="D6" s="91" t="s">
        <v>6</v>
      </c>
      <c r="E6" s="91" t="s">
        <v>7</v>
      </c>
      <c r="F6" s="91" t="s">
        <v>8</v>
      </c>
      <c r="G6" s="235" t="s">
        <v>9</v>
      </c>
    </row>
    <row r="7" spans="1:7" ht="16.5" customHeight="1">
      <c r="A7" s="455" t="s">
        <v>18</v>
      </c>
      <c r="B7" s="456"/>
      <c r="C7" s="456"/>
      <c r="D7" s="456"/>
      <c r="E7" s="456"/>
      <c r="F7" s="456"/>
      <c r="G7" s="457"/>
    </row>
    <row r="8" spans="1:7" ht="16.5" customHeight="1">
      <c r="A8" s="439" t="s">
        <v>67</v>
      </c>
      <c r="B8" s="440" t="s">
        <v>68</v>
      </c>
      <c r="C8" s="440"/>
      <c r="D8" s="440"/>
      <c r="E8" s="440"/>
      <c r="F8" s="440"/>
      <c r="G8" s="441"/>
    </row>
    <row r="9" spans="1:7" ht="16.5" customHeight="1">
      <c r="A9" s="439"/>
      <c r="B9" s="95" t="s">
        <v>205</v>
      </c>
      <c r="C9" s="93">
        <f>SUM(D9:G9)</f>
        <v>0</v>
      </c>
      <c r="D9" s="94">
        <v>0</v>
      </c>
      <c r="E9" s="94">
        <v>0</v>
      </c>
      <c r="F9" s="94">
        <v>0</v>
      </c>
      <c r="G9" s="229">
        <v>0</v>
      </c>
    </row>
    <row r="10" spans="1:7" ht="16.5" customHeight="1">
      <c r="A10" s="439"/>
      <c r="B10" s="95" t="s">
        <v>205</v>
      </c>
      <c r="C10" s="93">
        <f>SUM(D10:G10)</f>
        <v>95</v>
      </c>
      <c r="D10" s="94">
        <v>0</v>
      </c>
      <c r="E10" s="94">
        <v>0</v>
      </c>
      <c r="F10" s="94">
        <v>0</v>
      </c>
      <c r="G10" s="229">
        <v>95</v>
      </c>
    </row>
    <row r="11" spans="1:7" ht="16.5" customHeight="1">
      <c r="A11" s="439" t="s">
        <v>69</v>
      </c>
      <c r="B11" s="440" t="s">
        <v>70</v>
      </c>
      <c r="C11" s="440"/>
      <c r="D11" s="440"/>
      <c r="E11" s="440"/>
      <c r="F11" s="440"/>
      <c r="G11" s="441"/>
    </row>
    <row r="12" spans="1:7" ht="16.5" customHeight="1">
      <c r="A12" s="439"/>
      <c r="B12" s="95" t="s">
        <v>205</v>
      </c>
      <c r="C12" s="93">
        <f>SUM(D12:G12)</f>
        <v>352</v>
      </c>
      <c r="D12" s="94">
        <v>0</v>
      </c>
      <c r="E12" s="94">
        <v>68</v>
      </c>
      <c r="F12" s="94">
        <v>0</v>
      </c>
      <c r="G12" s="229">
        <v>284</v>
      </c>
    </row>
    <row r="13" spans="1:7" ht="16.5" customHeight="1">
      <c r="A13" s="439"/>
      <c r="B13" s="95" t="s">
        <v>205</v>
      </c>
      <c r="C13" s="93">
        <f>SUM(D13:G13)</f>
        <v>352</v>
      </c>
      <c r="D13" s="94">
        <v>0</v>
      </c>
      <c r="E13" s="94">
        <v>68</v>
      </c>
      <c r="F13" s="94">
        <v>0</v>
      </c>
      <c r="G13" s="229">
        <v>284</v>
      </c>
    </row>
    <row r="14" spans="1:7" ht="16.5" customHeight="1">
      <c r="A14" s="439">
        <v>882111</v>
      </c>
      <c r="B14" s="440" t="s">
        <v>71</v>
      </c>
      <c r="C14" s="440"/>
      <c r="D14" s="440"/>
      <c r="E14" s="440"/>
      <c r="F14" s="440"/>
      <c r="G14" s="441"/>
    </row>
    <row r="15" spans="1:7" ht="16.5" customHeight="1">
      <c r="A15" s="439"/>
      <c r="B15" s="95" t="s">
        <v>48</v>
      </c>
      <c r="C15" s="93">
        <f>SUM(D15:G15)</f>
        <v>0</v>
      </c>
      <c r="D15" s="94">
        <v>0</v>
      </c>
      <c r="E15" s="94">
        <v>0</v>
      </c>
      <c r="F15" s="94">
        <v>0</v>
      </c>
      <c r="G15" s="229">
        <v>0</v>
      </c>
    </row>
    <row r="16" spans="1:7" ht="16.5" customHeight="1">
      <c r="A16" s="439"/>
      <c r="B16" s="95" t="s">
        <v>48</v>
      </c>
      <c r="C16" s="93">
        <f>SUM(D16:G16)</f>
        <v>0</v>
      </c>
      <c r="D16" s="94">
        <v>0</v>
      </c>
      <c r="E16" s="94">
        <v>0</v>
      </c>
      <c r="F16" s="94">
        <v>0</v>
      </c>
      <c r="G16" s="229">
        <v>0</v>
      </c>
    </row>
    <row r="17" spans="1:7" ht="16.5" customHeight="1">
      <c r="A17" s="439">
        <v>882111</v>
      </c>
      <c r="B17" s="440" t="s">
        <v>72</v>
      </c>
      <c r="C17" s="440"/>
      <c r="D17" s="440"/>
      <c r="E17" s="440"/>
      <c r="F17" s="440"/>
      <c r="G17" s="441"/>
    </row>
    <row r="18" spans="1:7" ht="16.5" customHeight="1">
      <c r="A18" s="439"/>
      <c r="B18" s="95" t="s">
        <v>205</v>
      </c>
      <c r="C18" s="93">
        <f>SUM(D18:G18)</f>
        <v>0</v>
      </c>
      <c r="D18" s="94">
        <v>0</v>
      </c>
      <c r="E18" s="94">
        <v>0</v>
      </c>
      <c r="F18" s="94">
        <v>0</v>
      </c>
      <c r="G18" s="229">
        <v>0</v>
      </c>
    </row>
    <row r="19" spans="1:7" ht="16.5" customHeight="1">
      <c r="A19" s="439"/>
      <c r="B19" s="95" t="s">
        <v>205</v>
      </c>
      <c r="C19" s="93">
        <f>SUM(D19:G19)</f>
        <v>239</v>
      </c>
      <c r="D19" s="94">
        <v>0</v>
      </c>
      <c r="E19" s="94">
        <v>0</v>
      </c>
      <c r="F19" s="94">
        <v>0</v>
      </c>
      <c r="G19" s="229">
        <v>239</v>
      </c>
    </row>
    <row r="20" spans="1:7" ht="16.5" customHeight="1">
      <c r="A20" s="439">
        <v>882111</v>
      </c>
      <c r="B20" s="440" t="s">
        <v>73</v>
      </c>
      <c r="C20" s="440"/>
      <c r="D20" s="440"/>
      <c r="E20" s="440"/>
      <c r="F20" s="440"/>
      <c r="G20" s="441"/>
    </row>
    <row r="21" spans="1:7" ht="16.5" customHeight="1">
      <c r="A21" s="439"/>
      <c r="B21" s="95" t="s">
        <v>205</v>
      </c>
      <c r="C21" s="93">
        <f>SUM(D21:G21)</f>
        <v>164</v>
      </c>
      <c r="D21" s="94">
        <v>0</v>
      </c>
      <c r="E21" s="94">
        <v>0</v>
      </c>
      <c r="F21" s="94">
        <v>0</v>
      </c>
      <c r="G21" s="229">
        <v>164</v>
      </c>
    </row>
    <row r="22" spans="1:7" ht="16.5" customHeight="1">
      <c r="A22" s="439"/>
      <c r="B22" s="95" t="s">
        <v>205</v>
      </c>
      <c r="C22" s="93">
        <f>SUM(D22:G22)</f>
        <v>702</v>
      </c>
      <c r="D22" s="94">
        <v>0</v>
      </c>
      <c r="E22" s="94">
        <v>0</v>
      </c>
      <c r="F22" s="94">
        <v>0</v>
      </c>
      <c r="G22" s="229">
        <v>702</v>
      </c>
    </row>
    <row r="23" spans="1:7" ht="16.5" customHeight="1">
      <c r="A23" s="439" t="s">
        <v>220</v>
      </c>
      <c r="B23" s="440" t="s">
        <v>74</v>
      </c>
      <c r="C23" s="440"/>
      <c r="D23" s="440"/>
      <c r="E23" s="440"/>
      <c r="F23" s="440"/>
      <c r="G23" s="441"/>
    </row>
    <row r="24" spans="1:7" ht="16.5" customHeight="1">
      <c r="A24" s="439"/>
      <c r="B24" s="95" t="s">
        <v>205</v>
      </c>
      <c r="C24" s="93">
        <f>SUM(D24:G24)</f>
        <v>70</v>
      </c>
      <c r="D24" s="94">
        <v>0</v>
      </c>
      <c r="E24" s="94">
        <v>0</v>
      </c>
      <c r="F24" s="94">
        <v>0</v>
      </c>
      <c r="G24" s="229">
        <v>70</v>
      </c>
    </row>
    <row r="25" spans="1:7" ht="16.5" customHeight="1">
      <c r="A25" s="439"/>
      <c r="B25" s="95" t="s">
        <v>205</v>
      </c>
      <c r="C25" s="93">
        <f>SUM(D25:G25)</f>
        <v>194</v>
      </c>
      <c r="D25" s="94">
        <v>0</v>
      </c>
      <c r="E25" s="94">
        <v>0</v>
      </c>
      <c r="F25" s="94">
        <v>0</v>
      </c>
      <c r="G25" s="229">
        <v>194</v>
      </c>
    </row>
    <row r="26" spans="1:7" ht="16.5" customHeight="1">
      <c r="A26" s="439" t="s">
        <v>221</v>
      </c>
      <c r="B26" s="440" t="s">
        <v>75</v>
      </c>
      <c r="C26" s="440"/>
      <c r="D26" s="440"/>
      <c r="E26" s="440"/>
      <c r="F26" s="440"/>
      <c r="G26" s="441"/>
    </row>
    <row r="27" spans="1:7" ht="16.5" customHeight="1">
      <c r="A27" s="439"/>
      <c r="B27" s="95" t="s">
        <v>205</v>
      </c>
      <c r="C27" s="93">
        <f>SUM(D27:G27)</f>
        <v>60</v>
      </c>
      <c r="D27" s="94">
        <v>0</v>
      </c>
      <c r="E27" s="94">
        <v>0</v>
      </c>
      <c r="F27" s="94">
        <v>0</v>
      </c>
      <c r="G27" s="229">
        <v>60</v>
      </c>
    </row>
    <row r="28" spans="1:7" ht="16.5" customHeight="1">
      <c r="A28" s="439"/>
      <c r="B28" s="95" t="s">
        <v>205</v>
      </c>
      <c r="C28" s="93">
        <f>SUM(D28:G28)</f>
        <v>60</v>
      </c>
      <c r="D28" s="94">
        <v>0</v>
      </c>
      <c r="E28" s="94">
        <v>0</v>
      </c>
      <c r="F28" s="94">
        <v>0</v>
      </c>
      <c r="G28" s="229">
        <v>60</v>
      </c>
    </row>
    <row r="29" spans="1:7" ht="16.5" customHeight="1">
      <c r="A29" s="439" t="s">
        <v>76</v>
      </c>
      <c r="B29" s="440" t="s">
        <v>77</v>
      </c>
      <c r="C29" s="440"/>
      <c r="D29" s="440"/>
      <c r="E29" s="440"/>
      <c r="F29" s="440"/>
      <c r="G29" s="441"/>
    </row>
    <row r="30" spans="1:7" ht="16.5" customHeight="1">
      <c r="A30" s="439"/>
      <c r="B30" s="95" t="s">
        <v>205</v>
      </c>
      <c r="C30" s="93">
        <f>SUM(D30:G30)</f>
        <v>0</v>
      </c>
      <c r="D30" s="94">
        <v>0</v>
      </c>
      <c r="E30" s="94">
        <v>0</v>
      </c>
      <c r="F30" s="94">
        <v>0</v>
      </c>
      <c r="G30" s="229">
        <v>0</v>
      </c>
    </row>
    <row r="31" spans="1:7" ht="16.5" customHeight="1">
      <c r="A31" s="439"/>
      <c r="B31" s="95" t="s">
        <v>205</v>
      </c>
      <c r="C31" s="93">
        <f>SUM(D31:G31)</f>
        <v>0</v>
      </c>
      <c r="D31" s="94">
        <v>0</v>
      </c>
      <c r="E31" s="94">
        <v>0</v>
      </c>
      <c r="F31" s="94">
        <v>0</v>
      </c>
      <c r="G31" s="229">
        <v>0</v>
      </c>
    </row>
    <row r="32" spans="1:7" ht="16.5" customHeight="1" thickBot="1">
      <c r="A32" s="454" t="s">
        <v>78</v>
      </c>
      <c r="B32" s="440" t="s">
        <v>79</v>
      </c>
      <c r="C32" s="440"/>
      <c r="D32" s="440"/>
      <c r="E32" s="440"/>
      <c r="F32" s="440"/>
      <c r="G32" s="441"/>
    </row>
    <row r="33" spans="1:7" ht="16.5" customHeight="1" thickBot="1">
      <c r="A33" s="454"/>
      <c r="B33" s="239" t="s">
        <v>205</v>
      </c>
      <c r="C33" s="240">
        <f>SUM(D33:G33)</f>
        <v>250</v>
      </c>
      <c r="D33" s="241">
        <v>0</v>
      </c>
      <c r="E33" s="241">
        <v>0</v>
      </c>
      <c r="F33" s="241">
        <v>0</v>
      </c>
      <c r="G33" s="242">
        <v>250</v>
      </c>
    </row>
    <row r="34" spans="1:7" ht="19.5" customHeight="1" thickBot="1">
      <c r="A34" s="439"/>
      <c r="B34" s="239" t="s">
        <v>205</v>
      </c>
      <c r="C34" s="240">
        <f>SUM(D34:G34)</f>
        <v>250</v>
      </c>
      <c r="D34" s="241">
        <v>0</v>
      </c>
      <c r="E34" s="241">
        <v>0</v>
      </c>
      <c r="F34" s="241">
        <v>0</v>
      </c>
      <c r="G34" s="242">
        <v>250</v>
      </c>
    </row>
    <row r="35" spans="1:7" ht="16.5" customHeight="1" thickBot="1">
      <c r="A35" s="545" t="s">
        <v>206</v>
      </c>
      <c r="B35" s="546"/>
      <c r="C35" s="547">
        <f>SUM(D35:G35)</f>
        <v>916</v>
      </c>
      <c r="D35" s="547">
        <f aca="true" t="shared" si="0" ref="D35:F36">+D9+D12+D18+D79+D24+D27+D30+D76+D33</f>
        <v>0</v>
      </c>
      <c r="E35" s="547">
        <f t="shared" si="0"/>
        <v>68</v>
      </c>
      <c r="F35" s="547">
        <f t="shared" si="0"/>
        <v>0</v>
      </c>
      <c r="G35" s="548">
        <f>+G9+G12+G18+G79+G24+G27+G30+G33+G21</f>
        <v>848</v>
      </c>
    </row>
    <row r="36" spans="1:7" ht="16.5" customHeight="1" thickBot="1">
      <c r="A36" s="437" t="s">
        <v>206</v>
      </c>
      <c r="B36" s="438"/>
      <c r="C36" s="233">
        <f>SUM(D36:G36)</f>
        <v>1912</v>
      </c>
      <c r="D36" s="233">
        <f t="shared" si="0"/>
        <v>0</v>
      </c>
      <c r="E36" s="233">
        <f t="shared" si="0"/>
        <v>68</v>
      </c>
      <c r="F36" s="233">
        <f t="shared" si="0"/>
        <v>0</v>
      </c>
      <c r="G36" s="234">
        <f>+G10+G13+G19+G80+G25+G28+G31+G34+G22</f>
        <v>1844</v>
      </c>
    </row>
    <row r="37" spans="1:7" ht="18.75" customHeight="1">
      <c r="A37" s="245" t="s">
        <v>239</v>
      </c>
      <c r="B37" s="139"/>
      <c r="C37" s="140"/>
      <c r="D37" s="237"/>
      <c r="E37" s="237"/>
      <c r="F37" s="237"/>
      <c r="G37" s="237"/>
    </row>
    <row r="38" spans="1:7" ht="18.75" customHeight="1">
      <c r="A38" s="236"/>
      <c r="B38" s="139"/>
      <c r="C38" s="140"/>
      <c r="D38" s="237"/>
      <c r="E38" s="237"/>
      <c r="F38" s="237"/>
      <c r="G38" s="237"/>
    </row>
    <row r="39" spans="1:7" ht="18.75" customHeight="1">
      <c r="A39" s="236"/>
      <c r="B39" s="139"/>
      <c r="C39" s="140"/>
      <c r="D39" s="237"/>
      <c r="E39" s="237"/>
      <c r="F39" s="237"/>
      <c r="G39" s="237"/>
    </row>
    <row r="40" spans="1:7" ht="18.75" customHeight="1">
      <c r="A40" s="236"/>
      <c r="B40" s="139"/>
      <c r="C40" s="140"/>
      <c r="D40" s="237"/>
      <c r="E40" s="237"/>
      <c r="F40" s="237"/>
      <c r="G40" s="237"/>
    </row>
    <row r="41" spans="1:7" ht="18.75" customHeight="1">
      <c r="A41" s="236"/>
      <c r="B41" s="139"/>
      <c r="C41" s="140"/>
      <c r="D41" s="237"/>
      <c r="E41" s="237"/>
      <c r="F41" s="237"/>
      <c r="G41" s="237"/>
    </row>
    <row r="42" spans="1:7" ht="18.75" customHeight="1">
      <c r="A42" s="236"/>
      <c r="B42" s="139"/>
      <c r="C42" s="140"/>
      <c r="D42" s="237"/>
      <c r="E42" s="237"/>
      <c r="F42" s="237"/>
      <c r="G42" s="237"/>
    </row>
    <row r="43" spans="1:7" ht="18.75" customHeight="1">
      <c r="A43" s="236"/>
      <c r="B43" s="139"/>
      <c r="C43" s="140"/>
      <c r="D43" s="237"/>
      <c r="E43" s="237"/>
      <c r="F43" s="237"/>
      <c r="G43" s="237"/>
    </row>
    <row r="44" spans="1:7" ht="18.75" customHeight="1">
      <c r="A44" s="236"/>
      <c r="B44" s="139"/>
      <c r="C44" s="140"/>
      <c r="D44" s="237"/>
      <c r="E44" s="237"/>
      <c r="F44" s="237"/>
      <c r="G44" s="237"/>
    </row>
    <row r="45" spans="1:8" s="81" customFormat="1" ht="21.75" customHeight="1">
      <c r="A45" s="238"/>
      <c r="B45" s="384" t="s">
        <v>232</v>
      </c>
      <c r="C45" s="384"/>
      <c r="D45" s="384"/>
      <c r="E45" s="384"/>
      <c r="F45" s="384"/>
      <c r="G45" s="384"/>
      <c r="H45" s="82"/>
    </row>
    <row r="46" spans="1:7" ht="16.5" customHeight="1">
      <c r="A46" s="381" t="s">
        <v>204</v>
      </c>
      <c r="B46" s="381"/>
      <c r="C46" s="381"/>
      <c r="D46" s="381"/>
      <c r="E46" s="381"/>
      <c r="F46" s="381"/>
      <c r="G46" s="381"/>
    </row>
    <row r="47" spans="1:7" ht="16.5" customHeight="1">
      <c r="A47" s="448" t="s">
        <v>36</v>
      </c>
      <c r="B47" s="448"/>
      <c r="C47" s="448"/>
      <c r="D47" s="448"/>
      <c r="E47" s="448"/>
      <c r="F47" s="448"/>
      <c r="G47" s="448"/>
    </row>
    <row r="48" spans="1:7" ht="16.5" customHeight="1" thickBot="1">
      <c r="A48" s="144"/>
      <c r="B48" s="145"/>
      <c r="C48" s="146"/>
      <c r="D48" s="147"/>
      <c r="E48" s="147"/>
      <c r="F48" s="147"/>
      <c r="G48" s="103" t="s">
        <v>1</v>
      </c>
    </row>
    <row r="49" spans="1:7" ht="16.5" customHeight="1" thickBot="1">
      <c r="A49" s="227"/>
      <c r="B49" s="228"/>
      <c r="C49" s="449" t="s">
        <v>2</v>
      </c>
      <c r="D49" s="433" t="s">
        <v>37</v>
      </c>
      <c r="E49" s="433"/>
      <c r="F49" s="433"/>
      <c r="G49" s="451"/>
    </row>
    <row r="50" spans="1:7" ht="63" customHeight="1" thickBot="1">
      <c r="A50" s="452" t="s">
        <v>38</v>
      </c>
      <c r="B50" s="453"/>
      <c r="C50" s="450"/>
      <c r="D50" s="243" t="s">
        <v>6</v>
      </c>
      <c r="E50" s="243" t="s">
        <v>7</v>
      </c>
      <c r="F50" s="243" t="s">
        <v>8</v>
      </c>
      <c r="G50" s="244" t="s">
        <v>9</v>
      </c>
    </row>
    <row r="51" spans="1:7" ht="16.5" customHeight="1">
      <c r="A51" s="445" t="s">
        <v>20</v>
      </c>
      <c r="B51" s="446"/>
      <c r="C51" s="446"/>
      <c r="D51" s="446"/>
      <c r="E51" s="446"/>
      <c r="F51" s="446"/>
      <c r="G51" s="447"/>
    </row>
    <row r="52" spans="1:7" ht="16.5" customHeight="1">
      <c r="A52" s="442" t="s">
        <v>80</v>
      </c>
      <c r="B52" s="440" t="s">
        <v>81</v>
      </c>
      <c r="C52" s="440"/>
      <c r="D52" s="440"/>
      <c r="E52" s="440"/>
      <c r="F52" s="440"/>
      <c r="G52" s="441"/>
    </row>
    <row r="53" spans="1:7" ht="16.5" customHeight="1">
      <c r="A53" s="442"/>
      <c r="B53" s="95" t="s">
        <v>205</v>
      </c>
      <c r="C53" s="93">
        <f>SUM(D53:G53)</f>
        <v>793</v>
      </c>
      <c r="D53" s="94">
        <v>0</v>
      </c>
      <c r="E53" s="94">
        <v>0</v>
      </c>
      <c r="F53" s="94">
        <v>0</v>
      </c>
      <c r="G53" s="229">
        <v>793</v>
      </c>
    </row>
    <row r="54" spans="1:7" ht="16.5" customHeight="1">
      <c r="A54" s="442"/>
      <c r="B54" s="95" t="s">
        <v>205</v>
      </c>
      <c r="C54" s="93">
        <f>SUM(D54:G54)</f>
        <v>793</v>
      </c>
      <c r="D54" s="94">
        <v>0</v>
      </c>
      <c r="E54" s="94">
        <v>0</v>
      </c>
      <c r="F54" s="94">
        <v>0</v>
      </c>
      <c r="G54" s="229">
        <v>793</v>
      </c>
    </row>
    <row r="55" spans="1:7" ht="16.5" customHeight="1">
      <c r="A55" s="442" t="s">
        <v>80</v>
      </c>
      <c r="B55" s="440" t="s">
        <v>82</v>
      </c>
      <c r="C55" s="440"/>
      <c r="D55" s="440"/>
      <c r="E55" s="440"/>
      <c r="F55" s="440"/>
      <c r="G55" s="441"/>
    </row>
    <row r="56" spans="1:7" ht="16.5" customHeight="1">
      <c r="A56" s="442"/>
      <c r="B56" s="95" t="s">
        <v>205</v>
      </c>
      <c r="C56" s="93">
        <f>SUM(D56:G56)</f>
        <v>360</v>
      </c>
      <c r="D56" s="94">
        <v>0</v>
      </c>
      <c r="E56" s="94">
        <v>0</v>
      </c>
      <c r="F56" s="94">
        <v>0</v>
      </c>
      <c r="G56" s="229">
        <v>360</v>
      </c>
    </row>
    <row r="57" spans="1:7" ht="16.5" customHeight="1">
      <c r="A57" s="442"/>
      <c r="B57" s="95" t="s">
        <v>205</v>
      </c>
      <c r="C57" s="93">
        <f>SUM(D57:G57)</f>
        <v>360</v>
      </c>
      <c r="D57" s="94">
        <v>0</v>
      </c>
      <c r="E57" s="94">
        <v>0</v>
      </c>
      <c r="F57" s="94">
        <v>0</v>
      </c>
      <c r="G57" s="229">
        <v>360</v>
      </c>
    </row>
    <row r="58" spans="1:7" ht="16.5" customHeight="1">
      <c r="A58" s="442" t="s">
        <v>83</v>
      </c>
      <c r="B58" s="440" t="s">
        <v>84</v>
      </c>
      <c r="C58" s="440"/>
      <c r="D58" s="440"/>
      <c r="E58" s="440"/>
      <c r="F58" s="440"/>
      <c r="G58" s="441"/>
    </row>
    <row r="59" spans="1:7" ht="16.5" customHeight="1">
      <c r="A59" s="442"/>
      <c r="B59" s="95" t="s">
        <v>205</v>
      </c>
      <c r="C59" s="93">
        <f>SUM(D59:G59)</f>
        <v>300</v>
      </c>
      <c r="D59" s="94">
        <v>0</v>
      </c>
      <c r="E59" s="94">
        <v>0</v>
      </c>
      <c r="F59" s="94">
        <v>0</v>
      </c>
      <c r="G59" s="229">
        <v>300</v>
      </c>
    </row>
    <row r="60" spans="1:7" ht="16.5" customHeight="1">
      <c r="A60" s="442"/>
      <c r="B60" s="95" t="s">
        <v>205</v>
      </c>
      <c r="C60" s="93">
        <f>SUM(D60:G60)</f>
        <v>300</v>
      </c>
      <c r="D60" s="94">
        <v>0</v>
      </c>
      <c r="E60" s="94">
        <v>0</v>
      </c>
      <c r="F60" s="94">
        <v>0</v>
      </c>
      <c r="G60" s="229">
        <v>300</v>
      </c>
    </row>
    <row r="61" spans="1:7" ht="16.5" customHeight="1">
      <c r="A61" s="230"/>
      <c r="B61" s="440" t="s">
        <v>84</v>
      </c>
      <c r="C61" s="440"/>
      <c r="D61" s="440"/>
      <c r="E61" s="440"/>
      <c r="F61" s="440"/>
      <c r="G61" s="441"/>
    </row>
    <row r="62" spans="1:7" ht="16.5" customHeight="1">
      <c r="A62" s="230"/>
      <c r="B62" s="95" t="s">
        <v>48</v>
      </c>
      <c r="C62" s="93">
        <f>SUM(D62:G62)</f>
        <v>0</v>
      </c>
      <c r="D62" s="94">
        <v>0</v>
      </c>
      <c r="E62" s="94">
        <v>0</v>
      </c>
      <c r="F62" s="94">
        <v>0</v>
      </c>
      <c r="G62" s="229" t="s">
        <v>85</v>
      </c>
    </row>
    <row r="63" spans="1:7" ht="16.5" customHeight="1">
      <c r="A63" s="442" t="s">
        <v>76</v>
      </c>
      <c r="B63" s="440" t="s">
        <v>86</v>
      </c>
      <c r="C63" s="440"/>
      <c r="D63" s="440"/>
      <c r="E63" s="440"/>
      <c r="F63" s="440"/>
      <c r="G63" s="441"/>
    </row>
    <row r="64" spans="1:7" ht="16.5" customHeight="1">
      <c r="A64" s="442"/>
      <c r="B64" s="95" t="s">
        <v>205</v>
      </c>
      <c r="C64" s="93">
        <f>SUM(D64:G64)</f>
        <v>0</v>
      </c>
      <c r="D64" s="94">
        <v>0</v>
      </c>
      <c r="E64" s="94">
        <v>0</v>
      </c>
      <c r="F64" s="94">
        <v>0</v>
      </c>
      <c r="G64" s="229"/>
    </row>
    <row r="65" spans="1:7" ht="16.5" customHeight="1">
      <c r="A65" s="442"/>
      <c r="B65" s="95" t="s">
        <v>205</v>
      </c>
      <c r="C65" s="93">
        <f>SUM(D65:G65)</f>
        <v>0</v>
      </c>
      <c r="D65" s="94">
        <v>0</v>
      </c>
      <c r="E65" s="94">
        <v>0</v>
      </c>
      <c r="F65" s="94">
        <v>0</v>
      </c>
      <c r="G65" s="231">
        <v>0</v>
      </c>
    </row>
    <row r="66" spans="1:7" ht="16.5" customHeight="1">
      <c r="A66" s="442" t="s">
        <v>87</v>
      </c>
      <c r="B66" s="440" t="s">
        <v>88</v>
      </c>
      <c r="C66" s="440"/>
      <c r="D66" s="440"/>
      <c r="E66" s="440"/>
      <c r="F66" s="440"/>
      <c r="G66" s="441"/>
    </row>
    <row r="67" spans="1:7" ht="16.5" customHeight="1">
      <c r="A67" s="442"/>
      <c r="B67" s="95" t="s">
        <v>205</v>
      </c>
      <c r="C67" s="93">
        <f>SUM(D67:G67)</f>
        <v>740</v>
      </c>
      <c r="D67" s="94">
        <v>0</v>
      </c>
      <c r="E67" s="94">
        <v>0</v>
      </c>
      <c r="F67" s="94">
        <v>0</v>
      </c>
      <c r="G67" s="229">
        <v>740</v>
      </c>
    </row>
    <row r="68" spans="1:7" ht="16.5" customHeight="1">
      <c r="A68" s="442"/>
      <c r="B68" s="95" t="s">
        <v>205</v>
      </c>
      <c r="C68" s="93">
        <f>SUM(D68:G68)</f>
        <v>740</v>
      </c>
      <c r="D68" s="94">
        <v>0</v>
      </c>
      <c r="E68" s="94">
        <v>0</v>
      </c>
      <c r="F68" s="94">
        <v>0</v>
      </c>
      <c r="G68" s="229">
        <v>740</v>
      </c>
    </row>
    <row r="69" spans="1:7" ht="16.5" customHeight="1">
      <c r="A69" s="442" t="s">
        <v>89</v>
      </c>
      <c r="B69" s="440" t="s">
        <v>90</v>
      </c>
      <c r="C69" s="440"/>
      <c r="D69" s="440"/>
      <c r="E69" s="440"/>
      <c r="F69" s="440"/>
      <c r="G69" s="441"/>
    </row>
    <row r="70" spans="1:7" ht="16.5" customHeight="1">
      <c r="A70" s="442"/>
      <c r="B70" s="95" t="s">
        <v>205</v>
      </c>
      <c r="C70" s="93">
        <f>SUM(D70:G70)</f>
        <v>50</v>
      </c>
      <c r="D70" s="94">
        <v>0</v>
      </c>
      <c r="E70" s="94">
        <v>0</v>
      </c>
      <c r="F70" s="94">
        <v>0</v>
      </c>
      <c r="G70" s="229">
        <v>50</v>
      </c>
    </row>
    <row r="71" spans="1:7" ht="16.5" customHeight="1">
      <c r="A71" s="442"/>
      <c r="B71" s="95" t="s">
        <v>205</v>
      </c>
      <c r="C71" s="93">
        <f>SUM(D71:G71)</f>
        <v>50</v>
      </c>
      <c r="D71" s="94">
        <v>0</v>
      </c>
      <c r="E71" s="94">
        <v>0</v>
      </c>
      <c r="F71" s="94">
        <v>0</v>
      </c>
      <c r="G71" s="229">
        <v>50</v>
      </c>
    </row>
    <row r="72" spans="1:7" ht="16.5" customHeight="1">
      <c r="A72" s="442" t="s">
        <v>89</v>
      </c>
      <c r="B72" s="443" t="s">
        <v>91</v>
      </c>
      <c r="C72" s="443"/>
      <c r="D72" s="443"/>
      <c r="E72" s="443"/>
      <c r="F72" s="443"/>
      <c r="G72" s="444"/>
    </row>
    <row r="73" spans="1:7" ht="16.5" customHeight="1">
      <c r="A73" s="442"/>
      <c r="B73" s="95" t="s">
        <v>205</v>
      </c>
      <c r="C73" s="93">
        <f>SUM(D73:G73)</f>
        <v>0</v>
      </c>
      <c r="D73" s="94">
        <v>0</v>
      </c>
      <c r="E73" s="94">
        <v>0</v>
      </c>
      <c r="F73" s="94">
        <v>0</v>
      </c>
      <c r="G73" s="229">
        <v>0</v>
      </c>
    </row>
    <row r="74" spans="1:7" ht="16.5" customHeight="1">
      <c r="A74" s="442"/>
      <c r="B74" s="95" t="s">
        <v>48</v>
      </c>
      <c r="C74" s="93">
        <f>SUM(D74:G74)</f>
        <v>0</v>
      </c>
      <c r="D74" s="94">
        <v>0</v>
      </c>
      <c r="E74" s="94">
        <v>0</v>
      </c>
      <c r="F74" s="94">
        <v>0</v>
      </c>
      <c r="G74" s="229">
        <v>0</v>
      </c>
    </row>
    <row r="75" spans="1:7" ht="16.5" customHeight="1">
      <c r="A75" s="442" t="s">
        <v>87</v>
      </c>
      <c r="B75" s="440" t="s">
        <v>92</v>
      </c>
      <c r="C75" s="440"/>
      <c r="D75" s="440"/>
      <c r="E75" s="440"/>
      <c r="F75" s="440"/>
      <c r="G75" s="441"/>
    </row>
    <row r="76" spans="1:7" ht="16.5" customHeight="1">
      <c r="A76" s="442"/>
      <c r="B76" s="95" t="s">
        <v>205</v>
      </c>
      <c r="C76" s="93">
        <f>SUM(D76:G76)</f>
        <v>35</v>
      </c>
      <c r="D76" s="94">
        <v>0</v>
      </c>
      <c r="E76" s="94">
        <v>0</v>
      </c>
      <c r="F76" s="94">
        <v>0</v>
      </c>
      <c r="G76" s="229">
        <v>35</v>
      </c>
    </row>
    <row r="77" spans="1:7" ht="16.5" customHeight="1">
      <c r="A77" s="442"/>
      <c r="B77" s="95" t="s">
        <v>205</v>
      </c>
      <c r="C77" s="93">
        <f>SUM(D77:G77)</f>
        <v>35</v>
      </c>
      <c r="D77" s="94">
        <v>0</v>
      </c>
      <c r="E77" s="94">
        <v>0</v>
      </c>
      <c r="F77" s="94">
        <v>0</v>
      </c>
      <c r="G77" s="229">
        <v>35</v>
      </c>
    </row>
    <row r="78" spans="1:7" ht="16.5" customHeight="1">
      <c r="A78" s="439" t="s">
        <v>93</v>
      </c>
      <c r="B78" s="440" t="s">
        <v>94</v>
      </c>
      <c r="C78" s="440"/>
      <c r="D78" s="440"/>
      <c r="E78" s="440"/>
      <c r="F78" s="440"/>
      <c r="G78" s="441"/>
    </row>
    <row r="79" spans="1:7" ht="16.5" customHeight="1">
      <c r="A79" s="439"/>
      <c r="B79" s="95" t="s">
        <v>205</v>
      </c>
      <c r="C79" s="93">
        <f>SUM(D79:G79)</f>
        <v>20</v>
      </c>
      <c r="D79" s="94">
        <v>0</v>
      </c>
      <c r="E79" s="94">
        <v>0</v>
      </c>
      <c r="F79" s="94">
        <v>0</v>
      </c>
      <c r="G79" s="229">
        <v>20</v>
      </c>
    </row>
    <row r="80" spans="1:7" ht="16.5" customHeight="1">
      <c r="A80" s="439"/>
      <c r="B80" s="95" t="s">
        <v>205</v>
      </c>
      <c r="C80" s="93">
        <f>SUM(D80:G80)</f>
        <v>20</v>
      </c>
      <c r="D80" s="94">
        <v>0</v>
      </c>
      <c r="E80" s="94">
        <v>0</v>
      </c>
      <c r="F80" s="94">
        <v>0</v>
      </c>
      <c r="G80" s="229">
        <v>20</v>
      </c>
    </row>
    <row r="81" spans="1:7" ht="16.5" customHeight="1">
      <c r="A81" s="442" t="s">
        <v>78</v>
      </c>
      <c r="B81" s="440" t="s">
        <v>95</v>
      </c>
      <c r="C81" s="440"/>
      <c r="D81" s="440"/>
      <c r="E81" s="440"/>
      <c r="F81" s="440"/>
      <c r="G81" s="441"/>
    </row>
    <row r="82" spans="1:7" ht="16.5" customHeight="1">
      <c r="A82" s="442"/>
      <c r="B82" s="95" t="s">
        <v>205</v>
      </c>
      <c r="C82" s="93">
        <f>SUM(D82:G82)</f>
        <v>200</v>
      </c>
      <c r="D82" s="94">
        <v>0</v>
      </c>
      <c r="E82" s="94">
        <v>0</v>
      </c>
      <c r="F82" s="94">
        <v>0</v>
      </c>
      <c r="G82" s="229">
        <v>200</v>
      </c>
    </row>
    <row r="83" spans="1:7" ht="16.5" customHeight="1" thickBot="1">
      <c r="A83" s="442"/>
      <c r="B83" s="95" t="s">
        <v>205</v>
      </c>
      <c r="C83" s="93">
        <f>SUM(D83:G83)</f>
        <v>200</v>
      </c>
      <c r="D83" s="94">
        <v>0</v>
      </c>
      <c r="E83" s="94">
        <v>0</v>
      </c>
      <c r="F83" s="94">
        <v>0</v>
      </c>
      <c r="G83" s="229">
        <v>200</v>
      </c>
    </row>
    <row r="84" spans="1:7" ht="16.5" customHeight="1" thickBot="1">
      <c r="A84" s="437" t="s">
        <v>206</v>
      </c>
      <c r="B84" s="438"/>
      <c r="C84" s="96">
        <f>SUM(D84:G84)</f>
        <v>2498</v>
      </c>
      <c r="D84" s="96">
        <f>+D54+D60+D62+D68+D71+D74</f>
        <v>0</v>
      </c>
      <c r="E84" s="96">
        <f>+E54+E60+E62+E68+E71+E74</f>
        <v>0</v>
      </c>
      <c r="F84" s="96">
        <f>+F54+F60+F62+F68+F71+F74</f>
        <v>0</v>
      </c>
      <c r="G84" s="232">
        <f>+G53+G56+G59+G67+G70+G73+G76+G79+G82</f>
        <v>2498</v>
      </c>
    </row>
    <row r="85" spans="1:7" ht="16.5" customHeight="1" thickBot="1">
      <c r="A85" s="437" t="s">
        <v>206</v>
      </c>
      <c r="B85" s="438"/>
      <c r="C85" s="330">
        <f>SUM(D85:G85)</f>
        <v>2498</v>
      </c>
      <c r="D85" s="330">
        <f>+D58+D61+D66+D69+D72+D81</f>
        <v>0</v>
      </c>
      <c r="E85" s="330">
        <f>+E58+E61+E66+E69+E72+E81</f>
        <v>0</v>
      </c>
      <c r="F85" s="330">
        <f>+F58+F61+F66+F69+F72+F81</f>
        <v>0</v>
      </c>
      <c r="G85" s="331">
        <f>+G54+G57+G60+G65+G68+G71+G74+G77+G80+G83</f>
        <v>2498</v>
      </c>
    </row>
    <row r="86" spans="1:3" ht="16.5" customHeight="1">
      <c r="A86" s="245" t="s">
        <v>239</v>
      </c>
      <c r="B86" s="97"/>
      <c r="C86" s="98"/>
    </row>
  </sheetData>
  <sheetProtection selectLockedCells="1" selectUnlockedCells="1"/>
  <mergeCells count="57">
    <mergeCell ref="B1:G1"/>
    <mergeCell ref="A2:G2"/>
    <mergeCell ref="A3:G3"/>
    <mergeCell ref="C5:C6"/>
    <mergeCell ref="D5:G5"/>
    <mergeCell ref="A6:B6"/>
    <mergeCell ref="A7:G7"/>
    <mergeCell ref="A8:A10"/>
    <mergeCell ref="B8:G8"/>
    <mergeCell ref="A11:A13"/>
    <mergeCell ref="B11:G11"/>
    <mergeCell ref="A14:A16"/>
    <mergeCell ref="B14:G14"/>
    <mergeCell ref="A17:A19"/>
    <mergeCell ref="B17:G17"/>
    <mergeCell ref="A20:A22"/>
    <mergeCell ref="B20:G20"/>
    <mergeCell ref="A23:A25"/>
    <mergeCell ref="B23:G23"/>
    <mergeCell ref="A26:A28"/>
    <mergeCell ref="B26:G26"/>
    <mergeCell ref="A29:A31"/>
    <mergeCell ref="B29:G29"/>
    <mergeCell ref="A32:A34"/>
    <mergeCell ref="B32:G32"/>
    <mergeCell ref="A35:B35"/>
    <mergeCell ref="A36:B36"/>
    <mergeCell ref="B45:G45"/>
    <mergeCell ref="A46:G46"/>
    <mergeCell ref="A47:G47"/>
    <mergeCell ref="C49:C50"/>
    <mergeCell ref="D49:G49"/>
    <mergeCell ref="A50:B50"/>
    <mergeCell ref="A51:G51"/>
    <mergeCell ref="A52:A54"/>
    <mergeCell ref="B52:G52"/>
    <mergeCell ref="A55:A57"/>
    <mergeCell ref="B55:G55"/>
    <mergeCell ref="A58:A60"/>
    <mergeCell ref="B58:G58"/>
    <mergeCell ref="B61:G61"/>
    <mergeCell ref="A63:A65"/>
    <mergeCell ref="B63:G63"/>
    <mergeCell ref="A66:A68"/>
    <mergeCell ref="B66:G66"/>
    <mergeCell ref="A69:A71"/>
    <mergeCell ref="B69:G69"/>
    <mergeCell ref="A72:A74"/>
    <mergeCell ref="B72:G72"/>
    <mergeCell ref="A75:A77"/>
    <mergeCell ref="B75:G75"/>
    <mergeCell ref="A84:B84"/>
    <mergeCell ref="A85:B85"/>
    <mergeCell ref="A78:A80"/>
    <mergeCell ref="B78:G78"/>
    <mergeCell ref="A81:A83"/>
    <mergeCell ref="B81:G81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="75" zoomScaleNormal="75" zoomScaleSheetLayoutView="85" workbookViewId="0" topLeftCell="A13">
      <selection activeCell="A34" sqref="A34:I58"/>
    </sheetView>
  </sheetViews>
  <sheetFormatPr defaultColWidth="9.00390625" defaultRowHeight="12.75"/>
  <cols>
    <col min="1" max="1" width="4.625" style="62" customWidth="1"/>
    <col min="2" max="2" width="43.00390625" style="62" customWidth="1"/>
    <col min="3" max="3" width="11.25390625" style="100" customWidth="1"/>
    <col min="4" max="4" width="8.25390625" style="101" customWidth="1"/>
    <col min="5" max="5" width="11.00390625" style="101" customWidth="1"/>
    <col min="6" max="6" width="9.25390625" style="101" customWidth="1"/>
    <col min="7" max="7" width="16.125" style="101" customWidth="1"/>
    <col min="8" max="8" width="15.75390625" style="101" customWidth="1"/>
    <col min="9" max="9" width="15.25390625" style="101" customWidth="1"/>
    <col min="10" max="10" width="19.75390625" style="62" customWidth="1"/>
    <col min="11" max="16384" width="9.25390625" style="62" customWidth="1"/>
  </cols>
  <sheetData>
    <row r="1" spans="1:9" s="46" customFormat="1" ht="21.75" customHeight="1">
      <c r="A1" s="384" t="s">
        <v>233</v>
      </c>
      <c r="B1" s="384"/>
      <c r="C1" s="384"/>
      <c r="D1" s="384"/>
      <c r="E1" s="384"/>
      <c r="F1" s="384"/>
      <c r="G1" s="384"/>
      <c r="H1" s="384"/>
      <c r="I1" s="384"/>
    </row>
    <row r="2" spans="1:9" s="102" customFormat="1" ht="15.75" customHeight="1">
      <c r="A2" s="381" t="s">
        <v>204</v>
      </c>
      <c r="B2" s="381"/>
      <c r="C2" s="381"/>
      <c r="D2" s="381"/>
      <c r="E2" s="381"/>
      <c r="F2" s="381"/>
      <c r="G2" s="381"/>
      <c r="H2" s="11"/>
      <c r="I2" s="11"/>
    </row>
    <row r="3" spans="1:9" ht="15" customHeight="1">
      <c r="A3" s="448" t="s">
        <v>36</v>
      </c>
      <c r="B3" s="448"/>
      <c r="C3" s="448"/>
      <c r="D3" s="448"/>
      <c r="E3" s="448"/>
      <c r="F3" s="448"/>
      <c r="G3" s="448"/>
      <c r="H3" s="83"/>
      <c r="I3" s="83"/>
    </row>
    <row r="4" spans="1:9" ht="16.5" customHeight="1" thickBot="1">
      <c r="A4" s="144"/>
      <c r="B4" s="145"/>
      <c r="C4" s="146"/>
      <c r="D4" s="147"/>
      <c r="E4" s="147"/>
      <c r="F4" s="147"/>
      <c r="H4" s="103"/>
      <c r="I4" s="103" t="s">
        <v>1</v>
      </c>
    </row>
    <row r="5" spans="1:9" s="104" customFormat="1" ht="20.25" customHeight="1" thickBot="1">
      <c r="A5" s="227"/>
      <c r="B5" s="228"/>
      <c r="C5" s="476" t="s">
        <v>2</v>
      </c>
      <c r="D5" s="433" t="s">
        <v>37</v>
      </c>
      <c r="E5" s="433"/>
      <c r="F5" s="433"/>
      <c r="G5" s="433"/>
      <c r="H5" s="375" t="s">
        <v>4</v>
      </c>
      <c r="I5" s="451"/>
    </row>
    <row r="6" spans="1:9" s="104" customFormat="1" ht="87" customHeight="1" thickBot="1">
      <c r="A6" s="478" t="s">
        <v>38</v>
      </c>
      <c r="B6" s="479"/>
      <c r="C6" s="477"/>
      <c r="D6" s="105" t="s">
        <v>6</v>
      </c>
      <c r="E6" s="105" t="s">
        <v>7</v>
      </c>
      <c r="F6" s="105" t="s">
        <v>8</v>
      </c>
      <c r="G6" s="106" t="s">
        <v>9</v>
      </c>
      <c r="H6" s="314" t="s">
        <v>10</v>
      </c>
      <c r="I6" s="316" t="s">
        <v>11</v>
      </c>
    </row>
    <row r="7" spans="1:9" s="109" customFormat="1" ht="21" customHeight="1" thickBot="1">
      <c r="A7" s="247" t="s">
        <v>96</v>
      </c>
      <c r="B7" s="107"/>
      <c r="C7" s="107"/>
      <c r="D7" s="107"/>
      <c r="E7" s="107"/>
      <c r="F7" s="107"/>
      <c r="G7" s="108"/>
      <c r="H7" s="315"/>
      <c r="I7" s="317"/>
    </row>
    <row r="8" spans="1:9" ht="17.25" customHeight="1" thickBot="1">
      <c r="A8" s="475" t="s">
        <v>202</v>
      </c>
      <c r="B8" s="471" t="s">
        <v>97</v>
      </c>
      <c r="C8" s="471"/>
      <c r="D8" s="471"/>
      <c r="E8" s="471"/>
      <c r="F8" s="471"/>
      <c r="G8" s="471"/>
      <c r="H8" s="472"/>
      <c r="I8" s="473"/>
    </row>
    <row r="9" spans="1:9" ht="16.5" customHeight="1" thickBot="1">
      <c r="A9" s="475"/>
      <c r="B9" s="110" t="s">
        <v>205</v>
      </c>
      <c r="C9" s="64">
        <f>SUM(D9:I9)</f>
        <v>0</v>
      </c>
      <c r="D9" s="65">
        <v>0</v>
      </c>
      <c r="E9" s="65">
        <v>0</v>
      </c>
      <c r="F9" s="65"/>
      <c r="G9" s="67">
        <v>0</v>
      </c>
      <c r="H9" s="66"/>
      <c r="I9" s="209">
        <v>0</v>
      </c>
    </row>
    <row r="10" spans="1:9" ht="16.5" thickBot="1">
      <c r="A10" s="475"/>
      <c r="B10" s="110" t="s">
        <v>205</v>
      </c>
      <c r="C10" s="64">
        <f>SUM(D10:I10)</f>
        <v>0</v>
      </c>
      <c r="D10" s="65">
        <v>0</v>
      </c>
      <c r="E10" s="65">
        <v>0</v>
      </c>
      <c r="F10" s="65"/>
      <c r="G10" s="67">
        <v>0</v>
      </c>
      <c r="H10" s="66"/>
      <c r="I10" s="209">
        <v>0</v>
      </c>
    </row>
    <row r="11" spans="1:9" ht="17.25" customHeight="1" thickBot="1">
      <c r="A11" s="475" t="s">
        <v>98</v>
      </c>
      <c r="B11" s="471" t="s">
        <v>99</v>
      </c>
      <c r="C11" s="471"/>
      <c r="D11" s="471"/>
      <c r="E11" s="471"/>
      <c r="F11" s="471"/>
      <c r="G11" s="471"/>
      <c r="H11" s="472"/>
      <c r="I11" s="473"/>
    </row>
    <row r="12" spans="1:9" ht="16.5" customHeight="1" thickBot="1">
      <c r="A12" s="475"/>
      <c r="B12" s="110" t="s">
        <v>205</v>
      </c>
      <c r="C12" s="64">
        <f>SUM(D12:I12)</f>
        <v>0</v>
      </c>
      <c r="D12" s="65">
        <v>0</v>
      </c>
      <c r="E12" s="65">
        <v>0</v>
      </c>
      <c r="F12" s="65">
        <f>500-500</f>
        <v>0</v>
      </c>
      <c r="G12" s="67">
        <v>0</v>
      </c>
      <c r="H12" s="66">
        <v>0</v>
      </c>
      <c r="I12" s="209">
        <v>0</v>
      </c>
    </row>
    <row r="13" spans="1:9" ht="25.5" customHeight="1" thickBot="1">
      <c r="A13" s="475"/>
      <c r="B13" s="110" t="s">
        <v>205</v>
      </c>
      <c r="C13" s="64">
        <f>SUM(D13:I13)</f>
        <v>0</v>
      </c>
      <c r="D13" s="65">
        <v>0</v>
      </c>
      <c r="E13" s="65">
        <v>0</v>
      </c>
      <c r="F13" s="65">
        <f>500-500</f>
        <v>0</v>
      </c>
      <c r="G13" s="67">
        <v>0</v>
      </c>
      <c r="H13" s="66">
        <v>0</v>
      </c>
      <c r="I13" s="209">
        <v>0</v>
      </c>
    </row>
    <row r="14" spans="1:9" ht="17.25" customHeight="1" thickBot="1">
      <c r="A14" s="475" t="s">
        <v>100</v>
      </c>
      <c r="B14" s="471" t="s">
        <v>227</v>
      </c>
      <c r="C14" s="471"/>
      <c r="D14" s="471"/>
      <c r="E14" s="471"/>
      <c r="F14" s="471"/>
      <c r="G14" s="471"/>
      <c r="H14" s="472"/>
      <c r="I14" s="473"/>
    </row>
    <row r="15" spans="1:9" ht="16.5" customHeight="1" thickBot="1">
      <c r="A15" s="475"/>
      <c r="B15" s="110" t="s">
        <v>205</v>
      </c>
      <c r="C15" s="64">
        <f>SUM(D15:I15)</f>
        <v>23344</v>
      </c>
      <c r="D15" s="65">
        <v>0</v>
      </c>
      <c r="E15" s="65">
        <v>0</v>
      </c>
      <c r="F15" s="65"/>
      <c r="G15" s="67">
        <v>0</v>
      </c>
      <c r="H15" s="66"/>
      <c r="I15" s="209">
        <v>23344</v>
      </c>
    </row>
    <row r="16" spans="1:9" ht="25.5" customHeight="1" thickBot="1">
      <c r="A16" s="475"/>
      <c r="B16" s="110" t="s">
        <v>205</v>
      </c>
      <c r="C16" s="64">
        <f>SUM(D16:I16)</f>
        <v>23411</v>
      </c>
      <c r="D16" s="65">
        <v>0</v>
      </c>
      <c r="E16" s="65">
        <v>0</v>
      </c>
      <c r="F16" s="65"/>
      <c r="G16" s="67">
        <v>0</v>
      </c>
      <c r="H16" s="66">
        <v>67</v>
      </c>
      <c r="I16" s="209">
        <v>23344</v>
      </c>
    </row>
    <row r="17" spans="1:9" ht="17.25" customHeight="1" thickBot="1">
      <c r="A17" s="470" t="s">
        <v>101</v>
      </c>
      <c r="B17" s="471" t="s">
        <v>102</v>
      </c>
      <c r="C17" s="471"/>
      <c r="D17" s="471"/>
      <c r="E17" s="471"/>
      <c r="F17" s="471"/>
      <c r="G17" s="471"/>
      <c r="H17" s="472"/>
      <c r="I17" s="473"/>
    </row>
    <row r="18" spans="1:9" ht="16.5" customHeight="1" thickBot="1">
      <c r="A18" s="470"/>
      <c r="B18" s="110" t="s">
        <v>205</v>
      </c>
      <c r="C18" s="64">
        <f>SUM(D18:I18)</f>
        <v>0</v>
      </c>
      <c r="D18" s="65">
        <v>0</v>
      </c>
      <c r="E18" s="65">
        <v>0</v>
      </c>
      <c r="F18" s="65"/>
      <c r="G18" s="67">
        <v>0</v>
      </c>
      <c r="H18" s="66">
        <v>0</v>
      </c>
      <c r="I18" s="209">
        <v>0</v>
      </c>
    </row>
    <row r="19" spans="1:9" ht="17.25" customHeight="1" thickBot="1">
      <c r="A19" s="470"/>
      <c r="B19" s="110" t="s">
        <v>205</v>
      </c>
      <c r="C19" s="64">
        <f>SUM(D19:I19)</f>
        <v>0</v>
      </c>
      <c r="D19" s="65">
        <v>0</v>
      </c>
      <c r="E19" s="65">
        <v>0</v>
      </c>
      <c r="F19" s="65"/>
      <c r="G19" s="67">
        <v>0</v>
      </c>
      <c r="H19" s="66">
        <v>0</v>
      </c>
      <c r="I19" s="209">
        <v>0</v>
      </c>
    </row>
    <row r="20" spans="1:9" ht="17.25" customHeight="1" thickBot="1">
      <c r="A20" s="470" t="s">
        <v>203</v>
      </c>
      <c r="B20" s="471" t="s">
        <v>103</v>
      </c>
      <c r="C20" s="471"/>
      <c r="D20" s="471"/>
      <c r="E20" s="471"/>
      <c r="F20" s="471"/>
      <c r="G20" s="471"/>
      <c r="H20" s="472"/>
      <c r="I20" s="473"/>
    </row>
    <row r="21" spans="1:9" ht="16.5" customHeight="1" thickBot="1">
      <c r="A21" s="470"/>
      <c r="B21" s="110" t="s">
        <v>205</v>
      </c>
      <c r="C21" s="64">
        <f>SUM(D21:I21)</f>
        <v>0</v>
      </c>
      <c r="D21" s="65">
        <v>0</v>
      </c>
      <c r="E21" s="65">
        <v>0</v>
      </c>
      <c r="F21" s="65"/>
      <c r="G21" s="67">
        <v>0</v>
      </c>
      <c r="H21" s="66"/>
      <c r="I21" s="209"/>
    </row>
    <row r="22" spans="1:9" ht="21.75" customHeight="1">
      <c r="A22" s="470"/>
      <c r="B22" s="110" t="s">
        <v>205</v>
      </c>
      <c r="C22" s="64">
        <f>SUM(D22:I22)</f>
        <v>0</v>
      </c>
      <c r="D22" s="65">
        <v>0</v>
      </c>
      <c r="E22" s="65">
        <v>0</v>
      </c>
      <c r="F22" s="65"/>
      <c r="G22" s="67">
        <v>0</v>
      </c>
      <c r="H22" s="66"/>
      <c r="I22" s="209"/>
    </row>
    <row r="23" spans="1:9" ht="17.25" customHeight="1">
      <c r="A23" s="461" t="s">
        <v>104</v>
      </c>
      <c r="B23" s="474" t="s">
        <v>105</v>
      </c>
      <c r="C23" s="474"/>
      <c r="D23" s="474"/>
      <c r="E23" s="474"/>
      <c r="F23" s="474"/>
      <c r="G23" s="474"/>
      <c r="H23" s="429"/>
      <c r="I23" s="430"/>
    </row>
    <row r="24" spans="1:9" ht="16.5" customHeight="1">
      <c r="A24" s="461"/>
      <c r="B24" s="110" t="s">
        <v>205</v>
      </c>
      <c r="C24" s="64">
        <f>SUM(D24:I24)</f>
        <v>0</v>
      </c>
      <c r="D24" s="65">
        <v>0</v>
      </c>
      <c r="E24" s="65">
        <v>0</v>
      </c>
      <c r="F24" s="125">
        <v>0</v>
      </c>
      <c r="G24" s="67">
        <v>0</v>
      </c>
      <c r="H24" s="66">
        <v>0</v>
      </c>
      <c r="I24" s="209">
        <v>0</v>
      </c>
    </row>
    <row r="25" spans="1:9" ht="17.25" customHeight="1" thickBot="1">
      <c r="A25" s="461"/>
      <c r="B25" s="110" t="s">
        <v>205</v>
      </c>
      <c r="C25" s="64">
        <f>SUM(D25:I25)</f>
        <v>0</v>
      </c>
      <c r="D25" s="65">
        <v>0</v>
      </c>
      <c r="E25" s="65">
        <v>0</v>
      </c>
      <c r="F25" s="125">
        <v>0</v>
      </c>
      <c r="G25" s="67">
        <v>0</v>
      </c>
      <c r="H25" s="66">
        <v>0</v>
      </c>
      <c r="I25" s="209">
        <v>0</v>
      </c>
    </row>
    <row r="26" spans="1:9" ht="17.25" customHeight="1" hidden="1">
      <c r="A26" s="248"/>
      <c r="B26" s="462"/>
      <c r="C26" s="462"/>
      <c r="D26" s="462"/>
      <c r="E26" s="462"/>
      <c r="F26" s="462"/>
      <c r="G26" s="462"/>
      <c r="H26" s="112"/>
      <c r="I26" s="318"/>
    </row>
    <row r="27" spans="1:9" ht="17.25" customHeight="1" hidden="1">
      <c r="A27" s="248"/>
      <c r="B27" s="24"/>
      <c r="C27" s="64"/>
      <c r="D27" s="65"/>
      <c r="E27" s="65"/>
      <c r="F27" s="65"/>
      <c r="G27" s="67"/>
      <c r="H27" s="113"/>
      <c r="I27" s="224"/>
    </row>
    <row r="28" spans="1:9" ht="12.75" customHeight="1" hidden="1">
      <c r="A28" s="249"/>
      <c r="B28" s="462"/>
      <c r="C28" s="462"/>
      <c r="D28" s="462"/>
      <c r="E28" s="462"/>
      <c r="F28" s="462"/>
      <c r="G28" s="462"/>
      <c r="H28" s="112"/>
      <c r="I28" s="318"/>
    </row>
    <row r="29" spans="1:9" ht="19.5" customHeight="1" hidden="1">
      <c r="A29" s="249"/>
      <c r="B29" s="24"/>
      <c r="C29" s="64"/>
      <c r="D29" s="65"/>
      <c r="E29" s="65"/>
      <c r="F29" s="65"/>
      <c r="G29" s="67"/>
      <c r="H29" s="113"/>
      <c r="I29" s="224"/>
    </row>
    <row r="30" spans="1:9" ht="15.75" customHeight="1" hidden="1">
      <c r="A30" s="249"/>
      <c r="B30" s="467"/>
      <c r="C30" s="467"/>
      <c r="D30" s="467"/>
      <c r="E30" s="467"/>
      <c r="F30" s="467"/>
      <c r="G30" s="467"/>
      <c r="H30" s="115"/>
      <c r="I30" s="319"/>
    </row>
    <row r="31" spans="1:9" ht="19.5" customHeight="1" hidden="1" thickBot="1">
      <c r="A31" s="249"/>
      <c r="B31" s="33"/>
      <c r="C31" s="74"/>
      <c r="D31" s="75"/>
      <c r="E31" s="75"/>
      <c r="F31" s="75"/>
      <c r="G31" s="116"/>
      <c r="H31" s="117"/>
      <c r="I31" s="320"/>
    </row>
    <row r="32" spans="1:9" ht="22.5" customHeight="1">
      <c r="A32" s="468" t="s">
        <v>35</v>
      </c>
      <c r="B32" s="469"/>
      <c r="C32" s="260">
        <f>SUM(C9+C12+C15+C18+C21+C24)</f>
        <v>23344</v>
      </c>
      <c r="D32" s="251">
        <f>+D18+D24</f>
        <v>0</v>
      </c>
      <c r="E32" s="254">
        <f>+E18+E24</f>
        <v>0</v>
      </c>
      <c r="F32" s="254">
        <f>+F18+F24</f>
        <v>0</v>
      </c>
      <c r="G32" s="252">
        <f>+G18+G24</f>
        <v>0</v>
      </c>
      <c r="H32" s="253">
        <f>+H18+H24</f>
        <v>0</v>
      </c>
      <c r="I32" s="252">
        <f>+I18+I24+I15+I12+I9</f>
        <v>23344</v>
      </c>
    </row>
    <row r="33" spans="1:9" ht="22.5" customHeight="1" thickBot="1">
      <c r="A33" s="364" t="s">
        <v>206</v>
      </c>
      <c r="B33" s="365"/>
      <c r="C33" s="250">
        <f>SUM(D33:I33)</f>
        <v>23411</v>
      </c>
      <c r="D33" s="257">
        <f>+D19+D25</f>
        <v>0</v>
      </c>
      <c r="E33" s="258">
        <f>+E19+E25</f>
        <v>0</v>
      </c>
      <c r="F33" s="258">
        <f>+F10+F13+F16+F19+F25</f>
        <v>0</v>
      </c>
      <c r="G33" s="259">
        <f>+G19+G25</f>
        <v>0</v>
      </c>
      <c r="H33" s="268">
        <f>+H10+H13+H16+H19+H25</f>
        <v>67</v>
      </c>
      <c r="I33" s="259">
        <f>+I10+I13+I16+I19+I25</f>
        <v>23344</v>
      </c>
    </row>
    <row r="34" spans="1:9" ht="29.25" customHeight="1">
      <c r="A34" s="466" t="s">
        <v>239</v>
      </c>
      <c r="B34" s="425"/>
      <c r="C34" s="425"/>
      <c r="D34" s="425"/>
      <c r="E34" s="425"/>
      <c r="F34" s="425"/>
      <c r="G34" s="425"/>
      <c r="H34" s="425"/>
      <c r="I34" s="425"/>
    </row>
    <row r="35" spans="1:9" s="46" customFormat="1" ht="21.75" customHeight="1" hidden="1">
      <c r="A35" s="382"/>
      <c r="B35" s="382"/>
      <c r="C35" s="382"/>
      <c r="D35" s="382"/>
      <c r="E35" s="382"/>
      <c r="F35" s="382"/>
      <c r="G35" s="382"/>
      <c r="H35" s="382"/>
      <c r="I35" s="382"/>
    </row>
    <row r="36" spans="1:9" ht="16.5" customHeight="1" hidden="1">
      <c r="A36" s="382"/>
      <c r="B36" s="382"/>
      <c r="C36" s="382"/>
      <c r="D36" s="382"/>
      <c r="E36" s="382"/>
      <c r="F36" s="382"/>
      <c r="G36" s="382"/>
      <c r="H36" s="382"/>
      <c r="I36" s="382"/>
    </row>
    <row r="37" spans="1:9" ht="16.5" customHeight="1" hidden="1">
      <c r="A37" s="382"/>
      <c r="B37" s="382"/>
      <c r="C37" s="382"/>
      <c r="D37" s="382"/>
      <c r="E37" s="382"/>
      <c r="F37" s="382"/>
      <c r="G37" s="382"/>
      <c r="H37" s="382"/>
      <c r="I37" s="382"/>
    </row>
    <row r="38" spans="1:9" ht="16.5" customHeight="1" hidden="1">
      <c r="A38" s="382"/>
      <c r="B38" s="382"/>
      <c r="C38" s="382"/>
      <c r="D38" s="382"/>
      <c r="E38" s="382"/>
      <c r="F38" s="382"/>
      <c r="G38" s="382"/>
      <c r="H38" s="382"/>
      <c r="I38" s="382"/>
    </row>
    <row r="39" spans="1:9" ht="16.5" customHeight="1" hidden="1">
      <c r="A39" s="382"/>
      <c r="B39" s="382"/>
      <c r="C39" s="382"/>
      <c r="D39" s="382"/>
      <c r="E39" s="382"/>
      <c r="F39" s="382"/>
      <c r="G39" s="382"/>
      <c r="H39" s="382"/>
      <c r="I39" s="382"/>
    </row>
    <row r="40" spans="1:9" ht="80.25" customHeight="1" hidden="1">
      <c r="A40" s="382"/>
      <c r="B40" s="382"/>
      <c r="C40" s="382"/>
      <c r="D40" s="382"/>
      <c r="E40" s="382"/>
      <c r="F40" s="382"/>
      <c r="G40" s="382"/>
      <c r="H40" s="382"/>
      <c r="I40" s="382"/>
    </row>
    <row r="41" spans="1:9" ht="16.5" customHeight="1" hidden="1">
      <c r="A41" s="382"/>
      <c r="B41" s="382"/>
      <c r="C41" s="382"/>
      <c r="D41" s="382"/>
      <c r="E41" s="382"/>
      <c r="F41" s="382"/>
      <c r="G41" s="382"/>
      <c r="H41" s="382"/>
      <c r="I41" s="382"/>
    </row>
    <row r="42" spans="1:9" ht="12.75" customHeight="1" hidden="1">
      <c r="A42" s="382"/>
      <c r="B42" s="382"/>
      <c r="C42" s="382"/>
      <c r="D42" s="382"/>
      <c r="E42" s="382"/>
      <c r="F42" s="382"/>
      <c r="G42" s="382"/>
      <c r="H42" s="382"/>
      <c r="I42" s="382"/>
    </row>
    <row r="43" spans="1:9" ht="12.75" customHeight="1" hidden="1">
      <c r="A43" s="382"/>
      <c r="B43" s="382"/>
      <c r="C43" s="382"/>
      <c r="D43" s="382"/>
      <c r="E43" s="382"/>
      <c r="F43" s="382"/>
      <c r="G43" s="382"/>
      <c r="H43" s="382"/>
      <c r="I43" s="382"/>
    </row>
    <row r="44" spans="1:9" ht="16.5" customHeight="1" hidden="1">
      <c r="A44" s="382"/>
      <c r="B44" s="382"/>
      <c r="C44" s="382"/>
      <c r="D44" s="382"/>
      <c r="E44" s="382"/>
      <c r="F44" s="382"/>
      <c r="G44" s="382"/>
      <c r="H44" s="382"/>
      <c r="I44" s="382"/>
    </row>
    <row r="45" spans="1:9" ht="16.5" customHeight="1" hidden="1">
      <c r="A45" s="382"/>
      <c r="B45" s="382"/>
      <c r="C45" s="382"/>
      <c r="D45" s="382"/>
      <c r="E45" s="382"/>
      <c r="F45" s="382"/>
      <c r="G45" s="382"/>
      <c r="H45" s="382"/>
      <c r="I45" s="382"/>
    </row>
    <row r="46" spans="1:9" ht="16.5" customHeight="1" hidden="1">
      <c r="A46" s="382"/>
      <c r="B46" s="382"/>
      <c r="C46" s="382"/>
      <c r="D46" s="382"/>
      <c r="E46" s="382"/>
      <c r="F46" s="382"/>
      <c r="G46" s="382"/>
      <c r="H46" s="382"/>
      <c r="I46" s="382"/>
    </row>
    <row r="47" spans="1:9" ht="16.5" customHeight="1" hidden="1">
      <c r="A47" s="382"/>
      <c r="B47" s="382"/>
      <c r="C47" s="382"/>
      <c r="D47" s="382"/>
      <c r="E47" s="382"/>
      <c r="F47" s="382"/>
      <c r="G47" s="382"/>
      <c r="H47" s="382"/>
      <c r="I47" s="382"/>
    </row>
    <row r="48" spans="1:9" ht="16.5" customHeight="1" hidden="1">
      <c r="A48" s="382"/>
      <c r="B48" s="382"/>
      <c r="C48" s="382"/>
      <c r="D48" s="382"/>
      <c r="E48" s="382"/>
      <c r="F48" s="382"/>
      <c r="G48" s="382"/>
      <c r="H48" s="382"/>
      <c r="I48" s="382"/>
    </row>
    <row r="49" spans="1:9" ht="16.5" customHeight="1" hidden="1">
      <c r="A49" s="382"/>
      <c r="B49" s="382"/>
      <c r="C49" s="382"/>
      <c r="D49" s="382"/>
      <c r="E49" s="382"/>
      <c r="F49" s="382"/>
      <c r="G49" s="382"/>
      <c r="H49" s="382"/>
      <c r="I49" s="382"/>
    </row>
    <row r="50" spans="1:9" ht="16.5" customHeight="1" hidden="1">
      <c r="A50" s="382"/>
      <c r="B50" s="382"/>
      <c r="C50" s="382"/>
      <c r="D50" s="382"/>
      <c r="E50" s="382"/>
      <c r="F50" s="382"/>
      <c r="G50" s="382"/>
      <c r="H50" s="382"/>
      <c r="I50" s="382"/>
    </row>
    <row r="51" spans="1:9" ht="16.5" customHeight="1" hidden="1">
      <c r="A51" s="382"/>
      <c r="B51" s="382"/>
      <c r="C51" s="382"/>
      <c r="D51" s="382"/>
      <c r="E51" s="382"/>
      <c r="F51" s="382"/>
      <c r="G51" s="382"/>
      <c r="H51" s="382"/>
      <c r="I51" s="382"/>
    </row>
    <row r="52" spans="1:9" ht="16.5" customHeight="1" hidden="1">
      <c r="A52" s="382"/>
      <c r="B52" s="382"/>
      <c r="C52" s="382"/>
      <c r="D52" s="382"/>
      <c r="E52" s="382"/>
      <c r="F52" s="382"/>
      <c r="G52" s="382"/>
      <c r="H52" s="382"/>
      <c r="I52" s="382"/>
    </row>
    <row r="53" spans="1:9" ht="16.5" customHeight="1" hidden="1">
      <c r="A53" s="382"/>
      <c r="B53" s="382"/>
      <c r="C53" s="382"/>
      <c r="D53" s="382"/>
      <c r="E53" s="382"/>
      <c r="F53" s="382"/>
      <c r="G53" s="382"/>
      <c r="H53" s="382"/>
      <c r="I53" s="382"/>
    </row>
    <row r="54" spans="1:9" ht="16.5" customHeight="1" hidden="1">
      <c r="A54" s="382"/>
      <c r="B54" s="382"/>
      <c r="C54" s="382"/>
      <c r="D54" s="382"/>
      <c r="E54" s="382"/>
      <c r="F54" s="382"/>
      <c r="G54" s="382"/>
      <c r="H54" s="382"/>
      <c r="I54" s="382"/>
    </row>
    <row r="55" spans="1:9" ht="16.5" customHeight="1" hidden="1">
      <c r="A55" s="382"/>
      <c r="B55" s="382"/>
      <c r="C55" s="382"/>
      <c r="D55" s="382"/>
      <c r="E55" s="382"/>
      <c r="F55" s="382"/>
      <c r="G55" s="382"/>
      <c r="H55" s="382"/>
      <c r="I55" s="382"/>
    </row>
    <row r="56" spans="1:9" ht="16.5" customHeight="1" hidden="1">
      <c r="A56" s="382"/>
      <c r="B56" s="382"/>
      <c r="C56" s="382"/>
      <c r="D56" s="382"/>
      <c r="E56" s="382"/>
      <c r="F56" s="382"/>
      <c r="G56" s="382"/>
      <c r="H56" s="382"/>
      <c r="I56" s="382"/>
    </row>
    <row r="57" spans="1:9" ht="16.5" customHeight="1" hidden="1">
      <c r="A57" s="382"/>
      <c r="B57" s="382"/>
      <c r="C57" s="382"/>
      <c r="D57" s="382"/>
      <c r="E57" s="382"/>
      <c r="F57" s="382"/>
      <c r="G57" s="382"/>
      <c r="H57" s="382"/>
      <c r="I57" s="382"/>
    </row>
    <row r="58" spans="1:9" ht="16.5" customHeight="1">
      <c r="A58" s="382"/>
      <c r="B58" s="382"/>
      <c r="C58" s="382"/>
      <c r="D58" s="382"/>
      <c r="E58" s="382"/>
      <c r="F58" s="382"/>
      <c r="G58" s="382"/>
      <c r="H58" s="382"/>
      <c r="I58" s="382"/>
    </row>
    <row r="59" spans="1:9" s="46" customFormat="1" ht="21.75" customHeight="1">
      <c r="A59" s="384" t="s">
        <v>234</v>
      </c>
      <c r="B59" s="384"/>
      <c r="C59" s="384"/>
      <c r="D59" s="384"/>
      <c r="E59" s="384"/>
      <c r="F59" s="384"/>
      <c r="G59" s="384"/>
      <c r="H59" s="384"/>
      <c r="I59" s="384"/>
    </row>
    <row r="60" spans="1:9" ht="16.5" customHeight="1">
      <c r="A60" s="381" t="s">
        <v>204</v>
      </c>
      <c r="B60" s="381"/>
      <c r="C60" s="381"/>
      <c r="D60" s="381"/>
      <c r="E60" s="381"/>
      <c r="F60" s="381"/>
      <c r="G60" s="381"/>
      <c r="H60" s="11"/>
      <c r="I60" s="11"/>
    </row>
    <row r="61" spans="1:9" ht="16.5" customHeight="1">
      <c r="A61" s="448" t="s">
        <v>36</v>
      </c>
      <c r="B61" s="448"/>
      <c r="C61" s="448"/>
      <c r="D61" s="448"/>
      <c r="E61" s="448"/>
      <c r="F61" s="448"/>
      <c r="G61" s="448"/>
      <c r="H61" s="83"/>
      <c r="I61" s="83"/>
    </row>
    <row r="62" spans="1:9" ht="16.5" customHeight="1" thickBot="1">
      <c r="A62" s="144"/>
      <c r="B62" s="145"/>
      <c r="C62" s="146"/>
      <c r="D62" s="147"/>
      <c r="E62" s="147"/>
      <c r="F62" s="147"/>
      <c r="G62" s="103"/>
      <c r="H62" s="103"/>
      <c r="I62" s="103" t="s">
        <v>1</v>
      </c>
    </row>
    <row r="63" spans="1:9" ht="16.5" customHeight="1" thickBot="1">
      <c r="A63" s="227"/>
      <c r="B63" s="228"/>
      <c r="C63" s="449" t="s">
        <v>2</v>
      </c>
      <c r="D63" s="433" t="s">
        <v>37</v>
      </c>
      <c r="E63" s="433"/>
      <c r="F63" s="433"/>
      <c r="G63" s="433"/>
      <c r="H63" s="433" t="s">
        <v>4</v>
      </c>
      <c r="I63" s="451"/>
    </row>
    <row r="64" spans="1:9" ht="75.75" customHeight="1">
      <c r="A64" s="459" t="s">
        <v>38</v>
      </c>
      <c r="B64" s="460"/>
      <c r="C64" s="458"/>
      <c r="D64" s="121" t="s">
        <v>6</v>
      </c>
      <c r="E64" s="121" t="s">
        <v>7</v>
      </c>
      <c r="F64" s="121" t="s">
        <v>8</v>
      </c>
      <c r="G64" s="92" t="s">
        <v>9</v>
      </c>
      <c r="H64" s="122" t="s">
        <v>10</v>
      </c>
      <c r="I64" s="235" t="s">
        <v>11</v>
      </c>
    </row>
    <row r="65" spans="1:9" ht="16.5" customHeight="1">
      <c r="A65" s="463" t="s">
        <v>26</v>
      </c>
      <c r="B65" s="464"/>
      <c r="C65" s="464"/>
      <c r="D65" s="464"/>
      <c r="E65" s="464"/>
      <c r="F65" s="464"/>
      <c r="G65" s="464"/>
      <c r="H65" s="128"/>
      <c r="I65" s="265"/>
    </row>
    <row r="66" spans="1:9" ht="16.5" customHeight="1">
      <c r="A66" s="465" t="s">
        <v>202</v>
      </c>
      <c r="B66" s="462" t="s">
        <v>106</v>
      </c>
      <c r="C66" s="462"/>
      <c r="D66" s="462"/>
      <c r="E66" s="462"/>
      <c r="F66" s="462"/>
      <c r="G66" s="462"/>
      <c r="H66" s="405"/>
      <c r="I66" s="361"/>
    </row>
    <row r="67" spans="1:9" ht="16.5" customHeight="1">
      <c r="A67" s="465"/>
      <c r="B67" s="24" t="s">
        <v>205</v>
      </c>
      <c r="C67" s="64">
        <f>SUM(D67:I67)</f>
        <v>9445</v>
      </c>
      <c r="D67" s="65">
        <v>0</v>
      </c>
      <c r="E67" s="65">
        <v>0</v>
      </c>
      <c r="F67" s="65">
        <v>9445</v>
      </c>
      <c r="G67" s="67">
        <v>0</v>
      </c>
      <c r="H67" s="66">
        <f>5750-5750</f>
        <v>0</v>
      </c>
      <c r="I67" s="209">
        <v>0</v>
      </c>
    </row>
    <row r="68" spans="1:9" ht="16.5" customHeight="1">
      <c r="A68" s="465"/>
      <c r="B68" s="24" t="s">
        <v>205</v>
      </c>
      <c r="C68" s="64">
        <f>SUM(D68:I68)</f>
        <v>9445</v>
      </c>
      <c r="D68" s="65">
        <v>0</v>
      </c>
      <c r="E68" s="65">
        <v>0</v>
      </c>
      <c r="F68" s="65">
        <v>9445</v>
      </c>
      <c r="G68" s="67">
        <v>0</v>
      </c>
      <c r="H68" s="66">
        <f>5750-5750</f>
        <v>0</v>
      </c>
      <c r="I68" s="209">
        <v>0</v>
      </c>
    </row>
    <row r="69" spans="1:9" ht="16.5" customHeight="1">
      <c r="A69" s="461" t="s">
        <v>222</v>
      </c>
      <c r="B69" s="462" t="s">
        <v>107</v>
      </c>
      <c r="C69" s="462"/>
      <c r="D69" s="462"/>
      <c r="E69" s="462"/>
      <c r="F69" s="462"/>
      <c r="G69" s="462"/>
      <c r="H69" s="429"/>
      <c r="I69" s="430"/>
    </row>
    <row r="70" spans="1:9" ht="16.5" customHeight="1">
      <c r="A70" s="461"/>
      <c r="B70" s="33" t="s">
        <v>205</v>
      </c>
      <c r="C70" s="74">
        <f>SUM(D70:I70)</f>
        <v>9081</v>
      </c>
      <c r="D70" s="75">
        <v>0</v>
      </c>
      <c r="E70" s="75">
        <v>0</v>
      </c>
      <c r="F70" s="75">
        <v>9081</v>
      </c>
      <c r="G70" s="77">
        <v>0</v>
      </c>
      <c r="H70" s="76">
        <v>0</v>
      </c>
      <c r="I70" s="223">
        <v>0</v>
      </c>
    </row>
    <row r="71" spans="1:9" ht="16.5" customHeight="1" thickBot="1">
      <c r="A71" s="461"/>
      <c r="B71" s="33" t="s">
        <v>205</v>
      </c>
      <c r="C71" s="74">
        <f>SUM(D71:I71)</f>
        <v>9081</v>
      </c>
      <c r="D71" s="75">
        <v>0</v>
      </c>
      <c r="E71" s="75">
        <v>0</v>
      </c>
      <c r="F71" s="75">
        <v>9081</v>
      </c>
      <c r="G71" s="77">
        <v>0</v>
      </c>
      <c r="H71" s="76">
        <v>0</v>
      </c>
      <c r="I71" s="223">
        <v>0</v>
      </c>
    </row>
    <row r="72" spans="1:9" ht="16.5" customHeight="1">
      <c r="A72" s="406" t="s">
        <v>35</v>
      </c>
      <c r="B72" s="407"/>
      <c r="C72" s="261">
        <f>SUM(D72:I72)</f>
        <v>18526</v>
      </c>
      <c r="D72" s="261">
        <f>+D70</f>
        <v>0</v>
      </c>
      <c r="E72" s="261">
        <f>+E70</f>
        <v>0</v>
      </c>
      <c r="F72" s="261">
        <f>+F70+F67</f>
        <v>18526</v>
      </c>
      <c r="G72" s="261">
        <f>+G70</f>
        <v>0</v>
      </c>
      <c r="H72" s="261">
        <f>+H70+H67</f>
        <v>0</v>
      </c>
      <c r="I72" s="262">
        <f>+I70+I67</f>
        <v>0</v>
      </c>
    </row>
    <row r="73" spans="1:9" ht="16.5" customHeight="1" thickBot="1">
      <c r="A73" s="364" t="s">
        <v>206</v>
      </c>
      <c r="B73" s="365"/>
      <c r="C73" s="246">
        <f>SUM(D73:I73)</f>
        <v>18526</v>
      </c>
      <c r="D73" s="246">
        <f>+D71</f>
        <v>0</v>
      </c>
      <c r="E73" s="246">
        <f>+E71</f>
        <v>0</v>
      </c>
      <c r="F73" s="246">
        <f>+F71+F68</f>
        <v>18526</v>
      </c>
      <c r="G73" s="246">
        <f>+G71</f>
        <v>0</v>
      </c>
      <c r="H73" s="246">
        <f>+H71+H68</f>
        <v>0</v>
      </c>
      <c r="I73" s="263">
        <f>+I71+I68</f>
        <v>0</v>
      </c>
    </row>
    <row r="74" spans="1:9" ht="16.5" customHeight="1">
      <c r="A74" s="358" t="s">
        <v>239</v>
      </c>
      <c r="B74" s="358"/>
      <c r="C74" s="358"/>
      <c r="D74" s="358"/>
      <c r="E74" s="358"/>
      <c r="F74" s="358"/>
      <c r="G74" s="358"/>
      <c r="H74" s="358"/>
      <c r="I74" s="358"/>
    </row>
  </sheetData>
  <sheetProtection selectLockedCells="1" selectUnlockedCells="1"/>
  <mergeCells count="48">
    <mergeCell ref="A1:I1"/>
    <mergeCell ref="A2:G2"/>
    <mergeCell ref="A3:G3"/>
    <mergeCell ref="C5:C6"/>
    <mergeCell ref="D5:G5"/>
    <mergeCell ref="H5:I5"/>
    <mergeCell ref="A6:B6"/>
    <mergeCell ref="A8:A10"/>
    <mergeCell ref="B8:G8"/>
    <mergeCell ref="H8:I8"/>
    <mergeCell ref="A11:A13"/>
    <mergeCell ref="B11:G11"/>
    <mergeCell ref="H11:I11"/>
    <mergeCell ref="A14:A16"/>
    <mergeCell ref="B14:G14"/>
    <mergeCell ref="H14:I14"/>
    <mergeCell ref="A17:A19"/>
    <mergeCell ref="B17:G17"/>
    <mergeCell ref="H17:I17"/>
    <mergeCell ref="A20:A22"/>
    <mergeCell ref="B20:G20"/>
    <mergeCell ref="H20:I20"/>
    <mergeCell ref="A23:A25"/>
    <mergeCell ref="B23:G23"/>
    <mergeCell ref="H23:I23"/>
    <mergeCell ref="A33:B33"/>
    <mergeCell ref="B26:G26"/>
    <mergeCell ref="B28:G28"/>
    <mergeCell ref="B30:G30"/>
    <mergeCell ref="A32:B32"/>
    <mergeCell ref="A59:I59"/>
    <mergeCell ref="A60:G60"/>
    <mergeCell ref="A61:G61"/>
    <mergeCell ref="A34:I58"/>
    <mergeCell ref="C63:C64"/>
    <mergeCell ref="D63:G63"/>
    <mergeCell ref="H63:I63"/>
    <mergeCell ref="A64:B64"/>
    <mergeCell ref="A65:G65"/>
    <mergeCell ref="A66:A68"/>
    <mergeCell ref="B66:G66"/>
    <mergeCell ref="H66:I66"/>
    <mergeCell ref="A73:B73"/>
    <mergeCell ref="A74:I74"/>
    <mergeCell ref="A69:A71"/>
    <mergeCell ref="B69:G69"/>
    <mergeCell ref="H69:I69"/>
    <mergeCell ref="A72:B72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85" zoomScaleNormal="75" zoomScaleSheetLayoutView="85" workbookViewId="0" topLeftCell="A1">
      <selection activeCell="R48" activeCellId="1" sqref="A45:IV47 R48"/>
    </sheetView>
  </sheetViews>
  <sheetFormatPr defaultColWidth="9.00390625" defaultRowHeight="12.75"/>
  <cols>
    <col min="1" max="1" width="7.375" style="62" customWidth="1"/>
    <col min="2" max="2" width="44.875" style="62" customWidth="1"/>
    <col min="3" max="3" width="11.25390625" style="100" customWidth="1"/>
    <col min="4" max="4" width="8.25390625" style="101" customWidth="1"/>
    <col min="5" max="5" width="11.00390625" style="101" customWidth="1"/>
    <col min="6" max="6" width="8.875" style="101" customWidth="1"/>
    <col min="7" max="7" width="14.25390625" style="101" customWidth="1"/>
    <col min="8" max="8" width="9.25390625" style="62" customWidth="1"/>
    <col min="9" max="9" width="0" style="62" hidden="1" customWidth="1"/>
    <col min="10" max="16384" width="9.25390625" style="62" customWidth="1"/>
  </cols>
  <sheetData>
    <row r="1" spans="1:26" s="102" customFormat="1" ht="25.5" customHeight="1">
      <c r="A1" s="483" t="s">
        <v>108</v>
      </c>
      <c r="B1" s="483"/>
      <c r="C1" s="483"/>
      <c r="D1" s="483"/>
      <c r="E1" s="483"/>
      <c r="F1" s="483"/>
      <c r="G1" s="483"/>
      <c r="H1" s="130"/>
      <c r="I1" s="130"/>
      <c r="J1" s="130"/>
      <c r="K1" s="130"/>
      <c r="L1" s="130"/>
      <c r="M1" s="130"/>
      <c r="N1" s="130"/>
      <c r="O1"/>
      <c r="P1"/>
      <c r="Q1"/>
      <c r="R1" s="9"/>
      <c r="S1" s="9"/>
      <c r="T1" s="9"/>
      <c r="U1" s="9"/>
      <c r="V1" s="9"/>
      <c r="W1" s="9"/>
      <c r="X1" s="9"/>
      <c r="Y1" s="9"/>
      <c r="Z1" s="9"/>
    </row>
    <row r="2" spans="1:7" s="102" customFormat="1" ht="24.75" customHeight="1">
      <c r="A2" s="381" t="s">
        <v>109</v>
      </c>
      <c r="B2" s="381"/>
      <c r="C2" s="381"/>
      <c r="D2" s="381"/>
      <c r="E2" s="381"/>
      <c r="F2" s="381"/>
      <c r="G2" s="381"/>
    </row>
    <row r="3" spans="1:7" ht="15" customHeight="1">
      <c r="A3" s="448" t="s">
        <v>36</v>
      </c>
      <c r="B3" s="448"/>
      <c r="C3" s="448"/>
      <c r="D3" s="448"/>
      <c r="E3" s="448"/>
      <c r="F3" s="448"/>
      <c r="G3" s="448"/>
    </row>
    <row r="4" spans="1:7" ht="16.5" customHeight="1">
      <c r="A4" s="84"/>
      <c r="B4" s="85"/>
      <c r="C4" s="86"/>
      <c r="D4" s="87"/>
      <c r="E4" s="87"/>
      <c r="F4" s="87"/>
      <c r="G4" s="88" t="s">
        <v>1</v>
      </c>
    </row>
    <row r="5" spans="1:7" s="104" customFormat="1" ht="20.25" customHeight="1">
      <c r="A5" s="89"/>
      <c r="B5" s="90"/>
      <c r="C5" s="458" t="s">
        <v>2</v>
      </c>
      <c r="D5" s="410" t="s">
        <v>37</v>
      </c>
      <c r="E5" s="410"/>
      <c r="F5" s="410"/>
      <c r="G5" s="410"/>
    </row>
    <row r="6" spans="1:7" s="104" customFormat="1" ht="87" customHeight="1">
      <c r="A6" s="460" t="s">
        <v>38</v>
      </c>
      <c r="B6" s="460"/>
      <c r="C6" s="458"/>
      <c r="D6" s="121" t="s">
        <v>6</v>
      </c>
      <c r="E6" s="121" t="s">
        <v>7</v>
      </c>
      <c r="F6" s="121" t="s">
        <v>8</v>
      </c>
      <c r="G6" s="92" t="s">
        <v>9</v>
      </c>
    </row>
    <row r="7" spans="1:7" s="109" customFormat="1" ht="21" customHeight="1">
      <c r="A7" s="464" t="s">
        <v>28</v>
      </c>
      <c r="B7" s="464"/>
      <c r="C7" s="464"/>
      <c r="D7" s="464"/>
      <c r="E7" s="464"/>
      <c r="F7" s="464"/>
      <c r="G7" s="464"/>
    </row>
    <row r="8" spans="1:7" ht="17.25" customHeight="1">
      <c r="A8" s="111"/>
      <c r="B8" s="482" t="s">
        <v>110</v>
      </c>
      <c r="C8" s="482"/>
      <c r="D8" s="482"/>
      <c r="E8" s="482"/>
      <c r="F8" s="482"/>
      <c r="G8" s="482"/>
    </row>
    <row r="9" spans="1:9" ht="17.25" customHeight="1">
      <c r="A9" s="111"/>
      <c r="B9" s="24" t="s">
        <v>46</v>
      </c>
      <c r="C9" s="64">
        <f>SUM(D9:G9)</f>
        <v>6000</v>
      </c>
      <c r="D9" s="65">
        <v>0</v>
      </c>
      <c r="E9" s="65">
        <v>0</v>
      </c>
      <c r="F9" s="65">
        <v>6000</v>
      </c>
      <c r="G9" s="67">
        <v>0</v>
      </c>
      <c r="I9" s="62">
        <v>4000</v>
      </c>
    </row>
    <row r="10" spans="1:7" ht="16.5" customHeight="1">
      <c r="A10" s="111"/>
      <c r="B10" s="482" t="s">
        <v>111</v>
      </c>
      <c r="C10" s="482"/>
      <c r="D10" s="482"/>
      <c r="E10" s="482"/>
      <c r="F10" s="482"/>
      <c r="G10" s="482"/>
    </row>
    <row r="11" spans="1:9" ht="17.25" customHeight="1">
      <c r="A11" s="111"/>
      <c r="B11" s="24" t="s">
        <v>46</v>
      </c>
      <c r="C11" s="64">
        <f>SUM(D11:G11)</f>
        <v>10866</v>
      </c>
      <c r="D11" s="65">
        <v>0</v>
      </c>
      <c r="E11" s="65">
        <v>0</v>
      </c>
      <c r="F11" s="65">
        <v>10866</v>
      </c>
      <c r="G11" s="67">
        <v>0</v>
      </c>
      <c r="I11" s="62">
        <v>1000</v>
      </c>
    </row>
    <row r="12" spans="1:7" ht="17.25" customHeight="1">
      <c r="A12" s="111"/>
      <c r="B12" s="462" t="s">
        <v>112</v>
      </c>
      <c r="C12" s="462"/>
      <c r="D12" s="462"/>
      <c r="E12" s="462"/>
      <c r="F12" s="462"/>
      <c r="G12" s="462"/>
    </row>
    <row r="13" spans="1:9" ht="17.25" customHeight="1">
      <c r="A13" s="111"/>
      <c r="B13" s="24" t="s">
        <v>46</v>
      </c>
      <c r="C13" s="64">
        <f>SUM(D13:G13)</f>
        <v>5000</v>
      </c>
      <c r="D13" s="65">
        <v>0</v>
      </c>
      <c r="E13" s="65">
        <v>0</v>
      </c>
      <c r="F13" s="65">
        <v>5000</v>
      </c>
      <c r="G13" s="67">
        <v>0</v>
      </c>
      <c r="I13" s="62">
        <v>450</v>
      </c>
    </row>
    <row r="14" spans="1:7" ht="17.25" customHeight="1">
      <c r="A14" s="111"/>
      <c r="B14" s="462" t="s">
        <v>113</v>
      </c>
      <c r="C14" s="462"/>
      <c r="D14" s="462"/>
      <c r="E14" s="462"/>
      <c r="F14" s="462"/>
      <c r="G14" s="462"/>
    </row>
    <row r="15" spans="1:9" ht="17.25" customHeight="1">
      <c r="A15" s="111"/>
      <c r="B15" s="24" t="s">
        <v>46</v>
      </c>
      <c r="C15" s="64">
        <f>SUM(D15:G15)</f>
        <v>500</v>
      </c>
      <c r="D15" s="65">
        <v>0</v>
      </c>
      <c r="E15" s="65">
        <v>0</v>
      </c>
      <c r="F15" s="65">
        <v>500</v>
      </c>
      <c r="G15" s="67">
        <v>0</v>
      </c>
      <c r="I15" s="62">
        <v>8700</v>
      </c>
    </row>
    <row r="16" spans="1:7" ht="17.25" customHeight="1">
      <c r="A16" s="111"/>
      <c r="B16" s="462" t="s">
        <v>114</v>
      </c>
      <c r="C16" s="462"/>
      <c r="D16" s="462"/>
      <c r="E16" s="462"/>
      <c r="F16" s="462"/>
      <c r="G16" s="462"/>
    </row>
    <row r="17" spans="1:9" ht="17.25" customHeight="1">
      <c r="A17" s="111"/>
      <c r="B17" s="24" t="s">
        <v>46</v>
      </c>
      <c r="C17" s="64">
        <f>SUM(D17:G17)</f>
        <v>3000</v>
      </c>
      <c r="D17" s="65">
        <v>0</v>
      </c>
      <c r="E17" s="65">
        <v>0</v>
      </c>
      <c r="F17" s="125">
        <f>1000+2000</f>
        <v>3000</v>
      </c>
      <c r="G17" s="67">
        <v>0</v>
      </c>
      <c r="I17" s="62">
        <v>0</v>
      </c>
    </row>
    <row r="18" spans="1:7" ht="17.25" customHeight="1">
      <c r="A18" s="111"/>
      <c r="B18" s="462" t="s">
        <v>115</v>
      </c>
      <c r="C18" s="462"/>
      <c r="D18" s="462"/>
      <c r="E18" s="462"/>
      <c r="F18" s="462"/>
      <c r="G18" s="462"/>
    </row>
    <row r="19" spans="1:9" ht="17.25" customHeight="1">
      <c r="A19" s="111"/>
      <c r="B19" s="24" t="s">
        <v>46</v>
      </c>
      <c r="C19" s="64">
        <f>SUM(D19:G19)</f>
        <v>1500</v>
      </c>
      <c r="D19" s="65">
        <v>0</v>
      </c>
      <c r="E19" s="65">
        <v>0</v>
      </c>
      <c r="F19" s="65">
        <v>1500</v>
      </c>
      <c r="G19" s="67">
        <v>0</v>
      </c>
      <c r="I19" s="62">
        <v>0</v>
      </c>
    </row>
    <row r="20" spans="1:7" ht="12.75" customHeight="1">
      <c r="A20" s="114"/>
      <c r="B20" s="467" t="s">
        <v>116</v>
      </c>
      <c r="C20" s="467"/>
      <c r="D20" s="467"/>
      <c r="E20" s="467"/>
      <c r="F20" s="467"/>
      <c r="G20" s="467"/>
    </row>
    <row r="21" spans="1:7" ht="15.75">
      <c r="A21" s="114"/>
      <c r="B21" s="24" t="s">
        <v>46</v>
      </c>
      <c r="C21" s="64">
        <f>SUM(D21:G21)</f>
        <v>500</v>
      </c>
      <c r="D21" s="65">
        <v>0</v>
      </c>
      <c r="E21" s="65">
        <v>0</v>
      </c>
      <c r="F21" s="65">
        <v>500</v>
      </c>
      <c r="G21" s="99">
        <v>0</v>
      </c>
    </row>
    <row r="22" spans="1:7" ht="15.75" customHeight="1">
      <c r="A22" s="114"/>
      <c r="B22" s="462" t="s">
        <v>117</v>
      </c>
      <c r="C22" s="462"/>
      <c r="D22" s="462"/>
      <c r="E22" s="462"/>
      <c r="F22" s="462"/>
      <c r="G22" s="462"/>
    </row>
    <row r="23" spans="1:7" ht="15.75">
      <c r="A23" s="114"/>
      <c r="B23" s="24" t="s">
        <v>46</v>
      </c>
      <c r="C23" s="64">
        <f>SUM(D23:G23)</f>
        <v>40000</v>
      </c>
      <c r="D23" s="65">
        <v>0</v>
      </c>
      <c r="E23" s="65">
        <v>0</v>
      </c>
      <c r="F23" s="65">
        <v>40000</v>
      </c>
      <c r="G23" s="67">
        <v>0</v>
      </c>
    </row>
    <row r="24" spans="1:7" ht="12.75" customHeight="1">
      <c r="A24" s="114"/>
      <c r="B24" s="482" t="s">
        <v>118</v>
      </c>
      <c r="C24" s="482"/>
      <c r="D24" s="482"/>
      <c r="E24" s="482"/>
      <c r="F24" s="482"/>
      <c r="G24" s="482"/>
    </row>
    <row r="25" spans="1:7" ht="15.75">
      <c r="A25" s="114"/>
      <c r="B25" s="24" t="s">
        <v>42</v>
      </c>
      <c r="C25" s="64">
        <f>SUM(D25:G25)</f>
        <v>10000</v>
      </c>
      <c r="D25" s="65">
        <v>0</v>
      </c>
      <c r="E25" s="65">
        <v>0</v>
      </c>
      <c r="F25" s="65">
        <f>10000</f>
        <v>10000</v>
      </c>
      <c r="G25" s="67">
        <v>0</v>
      </c>
    </row>
    <row r="26" spans="1:7" ht="12.75" customHeight="1">
      <c r="A26" s="114"/>
      <c r="B26" s="462" t="s">
        <v>119</v>
      </c>
      <c r="C26" s="462"/>
      <c r="D26" s="462"/>
      <c r="E26" s="462"/>
      <c r="F26" s="462"/>
      <c r="G26" s="462"/>
    </row>
    <row r="27" spans="1:7" ht="15.75">
      <c r="A27" s="114"/>
      <c r="B27" s="24" t="s">
        <v>46</v>
      </c>
      <c r="C27" s="64">
        <f>SUM(D27:G27)</f>
        <v>4347</v>
      </c>
      <c r="D27" s="65">
        <v>0</v>
      </c>
      <c r="E27" s="65">
        <v>0</v>
      </c>
      <c r="F27" s="65">
        <v>4347</v>
      </c>
      <c r="G27" s="67">
        <v>0</v>
      </c>
    </row>
    <row r="28" spans="1:7" ht="15.75" customHeight="1">
      <c r="A28" s="114"/>
      <c r="B28" s="462" t="s">
        <v>120</v>
      </c>
      <c r="C28" s="462"/>
      <c r="D28" s="462"/>
      <c r="E28" s="462"/>
      <c r="F28" s="462"/>
      <c r="G28" s="462"/>
    </row>
    <row r="29" spans="1:7" ht="15.75">
      <c r="A29" s="114"/>
      <c r="B29" s="24" t="s">
        <v>46</v>
      </c>
      <c r="C29" s="64">
        <f>SUM(D29:G29)</f>
        <v>560</v>
      </c>
      <c r="D29" s="65">
        <v>0</v>
      </c>
      <c r="E29" s="65">
        <v>0</v>
      </c>
      <c r="F29" s="65">
        <v>560</v>
      </c>
      <c r="G29" s="67">
        <v>0</v>
      </c>
    </row>
    <row r="30" spans="1:7" ht="15.75" customHeight="1">
      <c r="A30" s="114"/>
      <c r="B30" s="462" t="s">
        <v>121</v>
      </c>
      <c r="C30" s="462"/>
      <c r="D30" s="462"/>
      <c r="E30" s="462"/>
      <c r="F30" s="462"/>
      <c r="G30" s="462"/>
    </row>
    <row r="31" spans="1:7" ht="15.75">
      <c r="A31" s="114"/>
      <c r="B31" s="24" t="s">
        <v>46</v>
      </c>
      <c r="C31" s="64">
        <f>SUM(D31:G31)</f>
        <v>80</v>
      </c>
      <c r="D31" s="65">
        <v>0</v>
      </c>
      <c r="E31" s="65">
        <v>0</v>
      </c>
      <c r="F31" s="65">
        <v>80</v>
      </c>
      <c r="G31" s="67">
        <v>0</v>
      </c>
    </row>
    <row r="32" spans="1:9" ht="22.5" customHeight="1">
      <c r="A32" s="480" t="s">
        <v>122</v>
      </c>
      <c r="B32" s="480"/>
      <c r="C32" s="126">
        <f>SUM(D32:G32)</f>
        <v>82353</v>
      </c>
      <c r="D32" s="126">
        <f>+D9+D11+D13+D15+D17+D19+D21+D31</f>
        <v>0</v>
      </c>
      <c r="E32" s="126">
        <f>+E9+E11+E13+E15+E17+E19+E21+E31</f>
        <v>0</v>
      </c>
      <c r="F32" s="126">
        <f>+F9+F11+F13+F15+F17+F19+F21+F31+F23+F25+F27+F29</f>
        <v>82353</v>
      </c>
      <c r="G32" s="126">
        <f>+G9+G11+G13+G15+G17+G19+G21+G31</f>
        <v>0</v>
      </c>
      <c r="I32" s="62">
        <f>SUM(I8:I19)</f>
        <v>14150</v>
      </c>
    </row>
    <row r="33" spans="1:3" ht="29.25" customHeight="1">
      <c r="A33" s="131" t="s">
        <v>123</v>
      </c>
      <c r="B33" s="97"/>
      <c r="C33" s="98"/>
    </row>
    <row r="34" spans="1:7" ht="24.75" customHeight="1">
      <c r="A34" s="481" t="s">
        <v>124</v>
      </c>
      <c r="B34" s="481"/>
      <c r="C34" s="481"/>
      <c r="D34" s="481"/>
      <c r="E34" s="481"/>
      <c r="F34" s="481"/>
      <c r="G34" s="481"/>
    </row>
    <row r="35" spans="1:7" ht="16.5" customHeight="1">
      <c r="A35" s="381" t="s">
        <v>109</v>
      </c>
      <c r="B35" s="381"/>
      <c r="C35" s="381"/>
      <c r="D35" s="381"/>
      <c r="E35" s="381"/>
      <c r="F35" s="381"/>
      <c r="G35" s="381"/>
    </row>
    <row r="36" spans="1:7" ht="16.5" customHeight="1">
      <c r="A36" s="448" t="s">
        <v>36</v>
      </c>
      <c r="B36" s="448"/>
      <c r="C36" s="448"/>
      <c r="D36" s="448"/>
      <c r="E36" s="448"/>
      <c r="F36" s="448"/>
      <c r="G36" s="448"/>
    </row>
    <row r="37" spans="1:7" ht="16.5" customHeight="1">
      <c r="A37" s="84"/>
      <c r="B37" s="85"/>
      <c r="C37" s="86"/>
      <c r="D37" s="87"/>
      <c r="E37" s="87"/>
      <c r="F37" s="87"/>
      <c r="G37" s="88" t="s">
        <v>1</v>
      </c>
    </row>
    <row r="38" spans="1:7" ht="16.5" customHeight="1">
      <c r="A38" s="89"/>
      <c r="B38" s="90"/>
      <c r="C38" s="458" t="s">
        <v>2</v>
      </c>
      <c r="D38" s="410" t="s">
        <v>37</v>
      </c>
      <c r="E38" s="410"/>
      <c r="F38" s="410"/>
      <c r="G38" s="410"/>
    </row>
    <row r="39" spans="1:7" ht="81" customHeight="1">
      <c r="A39" s="460" t="s">
        <v>38</v>
      </c>
      <c r="B39" s="460"/>
      <c r="C39" s="458"/>
      <c r="D39" s="121" t="s">
        <v>6</v>
      </c>
      <c r="E39" s="121" t="s">
        <v>7</v>
      </c>
      <c r="F39" s="121" t="s">
        <v>8</v>
      </c>
      <c r="G39" s="92" t="s">
        <v>9</v>
      </c>
    </row>
    <row r="40" spans="1:7" ht="16.5" customHeight="1">
      <c r="A40" s="464" t="s">
        <v>125</v>
      </c>
      <c r="B40" s="464"/>
      <c r="C40" s="464"/>
      <c r="D40" s="464"/>
      <c r="E40" s="464"/>
      <c r="F40" s="464"/>
      <c r="G40" s="464"/>
    </row>
    <row r="41" spans="1:7" ht="16.5" customHeight="1">
      <c r="A41" s="111"/>
      <c r="B41" s="24" t="s">
        <v>46</v>
      </c>
      <c r="C41" s="64">
        <f>SUM(D41:G41)</f>
        <v>150000</v>
      </c>
      <c r="D41" s="65">
        <v>0</v>
      </c>
      <c r="E41" s="65">
        <v>0</v>
      </c>
      <c r="F41" s="125">
        <v>150000</v>
      </c>
      <c r="G41" s="67">
        <v>0</v>
      </c>
    </row>
    <row r="42" spans="1:7" ht="16.5" customHeight="1">
      <c r="A42" s="132"/>
      <c r="B42" s="133"/>
      <c r="C42" s="127"/>
      <c r="D42" s="134"/>
      <c r="E42" s="134"/>
      <c r="F42" s="134"/>
      <c r="G42" s="135"/>
    </row>
    <row r="43" spans="1:7" ht="16.5" customHeight="1">
      <c r="A43" s="480" t="s">
        <v>122</v>
      </c>
      <c r="B43" s="480"/>
      <c r="C43" s="126">
        <f>SUM(D43:G43)</f>
        <v>150000</v>
      </c>
      <c r="D43" s="126">
        <f>+D41</f>
        <v>0</v>
      </c>
      <c r="E43" s="126">
        <f>+E41</f>
        <v>0</v>
      </c>
      <c r="F43" s="126">
        <f>+F41</f>
        <v>150000</v>
      </c>
      <c r="G43" s="136">
        <f>+G41</f>
        <v>0</v>
      </c>
    </row>
    <row r="44" spans="1:3" ht="16.5" customHeight="1">
      <c r="A44" s="137" t="s">
        <v>123</v>
      </c>
      <c r="B44" s="97"/>
      <c r="C44" s="98"/>
    </row>
  </sheetData>
  <sheetProtection selectLockedCells="1" selectUnlockedCells="1"/>
  <mergeCells count="28">
    <mergeCell ref="A1:G1"/>
    <mergeCell ref="A2:G2"/>
    <mergeCell ref="A3:G3"/>
    <mergeCell ref="C5:C6"/>
    <mergeCell ref="D5:G5"/>
    <mergeCell ref="A6:B6"/>
    <mergeCell ref="A7:G7"/>
    <mergeCell ref="B8:G8"/>
    <mergeCell ref="B10:G10"/>
    <mergeCell ref="B12:G12"/>
    <mergeCell ref="B14:G14"/>
    <mergeCell ref="B16:G16"/>
    <mergeCell ref="B18:G18"/>
    <mergeCell ref="B20:G20"/>
    <mergeCell ref="B22:G22"/>
    <mergeCell ref="B24:G24"/>
    <mergeCell ref="B26:G26"/>
    <mergeCell ref="B28:G28"/>
    <mergeCell ref="B30:G30"/>
    <mergeCell ref="A32:B32"/>
    <mergeCell ref="A34:G34"/>
    <mergeCell ref="A35:G35"/>
    <mergeCell ref="A40:G40"/>
    <mergeCell ref="A43:B43"/>
    <mergeCell ref="A36:G36"/>
    <mergeCell ref="C38:C39"/>
    <mergeCell ref="D38:G38"/>
    <mergeCell ref="A39:B39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59"/>
  <sheetViews>
    <sheetView zoomScale="75" zoomScaleNormal="75" zoomScaleSheetLayoutView="85" workbookViewId="0" topLeftCell="A19">
      <selection activeCell="A59" sqref="A59"/>
    </sheetView>
  </sheetViews>
  <sheetFormatPr defaultColWidth="9.00390625" defaultRowHeight="12.75"/>
  <cols>
    <col min="1" max="1" width="4.125" style="62" customWidth="1"/>
    <col min="2" max="2" width="44.875" style="62" customWidth="1"/>
    <col min="3" max="3" width="11.25390625" style="100" customWidth="1"/>
    <col min="4" max="4" width="9.625" style="101" customWidth="1"/>
    <col min="5" max="5" width="11.00390625" style="101" customWidth="1"/>
    <col min="6" max="6" width="8.875" style="101" customWidth="1"/>
    <col min="7" max="7" width="14.25390625" style="101" customWidth="1"/>
    <col min="8" max="8" width="12.125" style="46" customWidth="1"/>
    <col min="9" max="9" width="11.875" style="46" customWidth="1"/>
    <col min="10" max="10" width="26.875" style="62" customWidth="1"/>
    <col min="11" max="16384" width="9.25390625" style="62" customWidth="1"/>
  </cols>
  <sheetData>
    <row r="1" spans="1:9" s="46" customFormat="1" ht="21.75" customHeight="1">
      <c r="A1" s="384" t="s">
        <v>235</v>
      </c>
      <c r="B1" s="384"/>
      <c r="C1" s="384"/>
      <c r="D1" s="384"/>
      <c r="E1" s="384"/>
      <c r="F1" s="384"/>
      <c r="G1" s="384"/>
      <c r="H1" s="384"/>
      <c r="I1" s="384"/>
    </row>
    <row r="2" spans="1:9" s="102" customFormat="1" ht="24.75" customHeight="1">
      <c r="A2" s="381" t="s">
        <v>204</v>
      </c>
      <c r="B2" s="381"/>
      <c r="C2" s="381"/>
      <c r="D2" s="381"/>
      <c r="E2" s="381"/>
      <c r="F2" s="381"/>
      <c r="G2" s="381"/>
      <c r="H2" s="382"/>
      <c r="I2" s="382"/>
    </row>
    <row r="3" spans="1:9" ht="15" customHeight="1">
      <c r="A3" s="448" t="s">
        <v>36</v>
      </c>
      <c r="B3" s="448"/>
      <c r="C3" s="448"/>
      <c r="D3" s="448"/>
      <c r="E3" s="448"/>
      <c r="F3" s="448"/>
      <c r="G3" s="448"/>
      <c r="H3" s="382"/>
      <c r="I3" s="382"/>
    </row>
    <row r="4" spans="1:9" ht="16.5" customHeight="1" thickBot="1">
      <c r="A4" s="497" t="s">
        <v>1</v>
      </c>
      <c r="B4" s="497"/>
      <c r="C4" s="497"/>
      <c r="D4" s="497"/>
      <c r="E4" s="497"/>
      <c r="F4" s="497"/>
      <c r="G4" s="497"/>
      <c r="H4" s="497"/>
      <c r="I4" s="497"/>
    </row>
    <row r="5" spans="1:9" s="104" customFormat="1" ht="20.25" customHeight="1" thickBot="1">
      <c r="A5" s="227"/>
      <c r="B5" s="228"/>
      <c r="C5" s="449" t="s">
        <v>2</v>
      </c>
      <c r="D5" s="433" t="s">
        <v>37</v>
      </c>
      <c r="E5" s="433"/>
      <c r="F5" s="433"/>
      <c r="G5" s="433"/>
      <c r="H5" s="375" t="s">
        <v>4</v>
      </c>
      <c r="I5" s="376"/>
    </row>
    <row r="6" spans="1:9" s="104" customFormat="1" ht="87" customHeight="1">
      <c r="A6" s="459" t="s">
        <v>38</v>
      </c>
      <c r="B6" s="460"/>
      <c r="C6" s="458"/>
      <c r="D6" s="121" t="s">
        <v>6</v>
      </c>
      <c r="E6" s="121" t="s">
        <v>7</v>
      </c>
      <c r="F6" s="121" t="s">
        <v>8</v>
      </c>
      <c r="G6" s="92" t="s">
        <v>9</v>
      </c>
      <c r="H6" s="122" t="s">
        <v>10</v>
      </c>
      <c r="I6" s="235" t="s">
        <v>11</v>
      </c>
    </row>
    <row r="7" spans="1:9" s="109" customFormat="1" ht="21" customHeight="1">
      <c r="A7" s="463" t="s">
        <v>28</v>
      </c>
      <c r="B7" s="464"/>
      <c r="C7" s="464"/>
      <c r="D7" s="464"/>
      <c r="E7" s="464"/>
      <c r="F7" s="464"/>
      <c r="G7" s="464"/>
      <c r="H7" s="138">
        <f>+H9+H12+H15+H22</f>
        <v>0</v>
      </c>
      <c r="I7" s="264">
        <f>+I9+I12+I15+I22</f>
        <v>0</v>
      </c>
    </row>
    <row r="8" spans="1:9" ht="17.25" customHeight="1">
      <c r="A8" s="495" t="s">
        <v>126</v>
      </c>
      <c r="B8" s="482" t="s">
        <v>127</v>
      </c>
      <c r="C8" s="482"/>
      <c r="D8" s="482"/>
      <c r="E8" s="482"/>
      <c r="F8" s="482"/>
      <c r="G8" s="482"/>
      <c r="H8" s="405"/>
      <c r="I8" s="361"/>
    </row>
    <row r="9" spans="1:9" ht="17.25" customHeight="1">
      <c r="A9" s="495"/>
      <c r="B9" s="24" t="s">
        <v>205</v>
      </c>
      <c r="C9" s="64">
        <f>SUM(D9:G9)</f>
        <v>4008</v>
      </c>
      <c r="D9" s="65">
        <v>2717</v>
      </c>
      <c r="E9" s="65">
        <v>683</v>
      </c>
      <c r="F9" s="65">
        <v>608</v>
      </c>
      <c r="G9" s="67">
        <v>0</v>
      </c>
      <c r="H9" s="66">
        <v>0</v>
      </c>
      <c r="I9" s="209">
        <v>0</v>
      </c>
    </row>
    <row r="10" spans="1:9" ht="17.25" customHeight="1">
      <c r="A10" s="495"/>
      <c r="B10" s="24" t="s">
        <v>205</v>
      </c>
      <c r="C10" s="64">
        <f>SUM(D10:G10)</f>
        <v>4008</v>
      </c>
      <c r="D10" s="65">
        <v>2717</v>
      </c>
      <c r="E10" s="65">
        <v>683</v>
      </c>
      <c r="F10" s="65">
        <v>608</v>
      </c>
      <c r="G10" s="67">
        <v>0</v>
      </c>
      <c r="H10" s="66">
        <v>0</v>
      </c>
      <c r="I10" s="209">
        <v>0</v>
      </c>
    </row>
    <row r="11" spans="1:9" ht="17.25" customHeight="1">
      <c r="A11" s="495" t="s">
        <v>223</v>
      </c>
      <c r="B11" s="482" t="s">
        <v>128</v>
      </c>
      <c r="C11" s="482"/>
      <c r="D11" s="482"/>
      <c r="E11" s="482"/>
      <c r="F11" s="482"/>
      <c r="G11" s="482"/>
      <c r="H11" s="429"/>
      <c r="I11" s="430"/>
    </row>
    <row r="12" spans="1:9" ht="17.25" customHeight="1">
      <c r="A12" s="495"/>
      <c r="B12" s="24" t="s">
        <v>205</v>
      </c>
      <c r="C12" s="64">
        <f>SUM(D12:G12)</f>
        <v>2263</v>
      </c>
      <c r="D12" s="65">
        <v>0</v>
      </c>
      <c r="E12" s="65">
        <v>0</v>
      </c>
      <c r="F12" s="65">
        <v>2263</v>
      </c>
      <c r="G12" s="67">
        <v>0</v>
      </c>
      <c r="H12" s="66">
        <v>0</v>
      </c>
      <c r="I12" s="209">
        <v>0</v>
      </c>
    </row>
    <row r="13" spans="1:9" ht="17.25" customHeight="1">
      <c r="A13" s="495"/>
      <c r="B13" s="24" t="s">
        <v>205</v>
      </c>
      <c r="C13" s="64">
        <f>SUM(D13:G13)</f>
        <v>2263</v>
      </c>
      <c r="D13" s="65">
        <v>0</v>
      </c>
      <c r="E13" s="65">
        <v>0</v>
      </c>
      <c r="F13" s="65">
        <v>2263</v>
      </c>
      <c r="G13" s="67">
        <v>0</v>
      </c>
      <c r="H13" s="66">
        <v>0</v>
      </c>
      <c r="I13" s="209">
        <v>0</v>
      </c>
    </row>
    <row r="14" spans="1:9" ht="17.25" customHeight="1">
      <c r="A14" s="495" t="s">
        <v>224</v>
      </c>
      <c r="B14" s="482" t="s">
        <v>129</v>
      </c>
      <c r="C14" s="482"/>
      <c r="D14" s="482"/>
      <c r="E14" s="482"/>
      <c r="F14" s="482"/>
      <c r="G14" s="482"/>
      <c r="H14" s="429"/>
      <c r="I14" s="430"/>
    </row>
    <row r="15" spans="1:9" ht="17.25" customHeight="1">
      <c r="A15" s="495"/>
      <c r="B15" s="24" t="s">
        <v>205</v>
      </c>
      <c r="C15" s="64">
        <f>SUM(D15:G15)</f>
        <v>1188</v>
      </c>
      <c r="D15" s="65">
        <v>0</v>
      </c>
      <c r="E15" s="65">
        <v>0</v>
      </c>
      <c r="F15" s="65">
        <v>1188</v>
      </c>
      <c r="G15" s="67">
        <v>0</v>
      </c>
      <c r="H15" s="66">
        <v>0</v>
      </c>
      <c r="I15" s="209">
        <v>0</v>
      </c>
    </row>
    <row r="16" spans="1:9" ht="17.25" customHeight="1">
      <c r="A16" s="495"/>
      <c r="B16" s="24" t="s">
        <v>205</v>
      </c>
      <c r="C16" s="64">
        <f>SUM(D16:G16)</f>
        <v>1188</v>
      </c>
      <c r="D16" s="65">
        <v>0</v>
      </c>
      <c r="E16" s="65">
        <v>0</v>
      </c>
      <c r="F16" s="65">
        <v>1188</v>
      </c>
      <c r="G16" s="67">
        <v>0</v>
      </c>
      <c r="H16" s="66">
        <v>0</v>
      </c>
      <c r="I16" s="209">
        <v>0</v>
      </c>
    </row>
    <row r="17" spans="1:9" ht="17.25" customHeight="1">
      <c r="A17" s="496">
        <v>841403</v>
      </c>
      <c r="B17" s="482" t="s">
        <v>130</v>
      </c>
      <c r="C17" s="482"/>
      <c r="D17" s="482"/>
      <c r="E17" s="482"/>
      <c r="F17" s="482"/>
      <c r="G17" s="482"/>
      <c r="H17" s="429"/>
      <c r="I17" s="430"/>
    </row>
    <row r="18" spans="1:9" ht="17.25" customHeight="1">
      <c r="A18" s="496"/>
      <c r="B18" s="24" t="s">
        <v>205</v>
      </c>
      <c r="C18" s="64">
        <f>SUM(D18:G18)</f>
        <v>45685</v>
      </c>
      <c r="D18" s="65">
        <v>17324</v>
      </c>
      <c r="E18" s="65">
        <v>4381</v>
      </c>
      <c r="F18" s="65">
        <f>23680+300</f>
        <v>23980</v>
      </c>
      <c r="G18" s="67">
        <v>0</v>
      </c>
      <c r="H18" s="66">
        <v>0</v>
      </c>
      <c r="I18" s="209">
        <v>0</v>
      </c>
    </row>
    <row r="19" spans="1:9" ht="17.25" customHeight="1">
      <c r="A19" s="496"/>
      <c r="B19" s="24" t="s">
        <v>205</v>
      </c>
      <c r="C19" s="64">
        <f>SUM(D19:G19)</f>
        <v>45743</v>
      </c>
      <c r="D19" s="65">
        <v>17324</v>
      </c>
      <c r="E19" s="65">
        <v>4381</v>
      </c>
      <c r="F19" s="65">
        <f>23680+300+58</f>
        <v>24038</v>
      </c>
      <c r="G19" s="67">
        <v>0</v>
      </c>
      <c r="H19" s="66">
        <v>0</v>
      </c>
      <c r="I19" s="209">
        <v>0</v>
      </c>
    </row>
    <row r="20" spans="1:9" ht="17.25" customHeight="1">
      <c r="A20" s="495" t="s">
        <v>215</v>
      </c>
      <c r="B20" s="482" t="s">
        <v>214</v>
      </c>
      <c r="C20" s="482"/>
      <c r="D20" s="482"/>
      <c r="E20" s="482"/>
      <c r="F20" s="482"/>
      <c r="G20" s="482"/>
      <c r="H20" s="429"/>
      <c r="I20" s="430"/>
    </row>
    <row r="21" spans="1:9" ht="17.25" customHeight="1">
      <c r="A21" s="495"/>
      <c r="B21" s="24" t="s">
        <v>205</v>
      </c>
      <c r="C21" s="64">
        <f>SUM(D21:G21)</f>
        <v>6363</v>
      </c>
      <c r="D21" s="65">
        <v>0</v>
      </c>
      <c r="E21" s="65">
        <v>0</v>
      </c>
      <c r="F21" s="65">
        <f>5427+936</f>
        <v>6363</v>
      </c>
      <c r="G21" s="67">
        <v>0</v>
      </c>
      <c r="H21" s="66">
        <v>0</v>
      </c>
      <c r="I21" s="209">
        <v>0</v>
      </c>
    </row>
    <row r="22" spans="1:9" ht="17.25" customHeight="1">
      <c r="A22" s="495"/>
      <c r="B22" s="24" t="s">
        <v>205</v>
      </c>
      <c r="C22" s="64">
        <f>SUM(D22:G22)</f>
        <v>7044</v>
      </c>
      <c r="D22" s="65">
        <v>300</v>
      </c>
      <c r="E22" s="65">
        <v>0</v>
      </c>
      <c r="F22" s="65">
        <v>6744</v>
      </c>
      <c r="G22" s="67">
        <v>0</v>
      </c>
      <c r="H22" s="66">
        <v>0</v>
      </c>
      <c r="I22" s="209">
        <v>0</v>
      </c>
    </row>
    <row r="23" spans="1:9" ht="17.25" customHeight="1" hidden="1">
      <c r="A23" s="248"/>
      <c r="B23" s="24" t="s">
        <v>46</v>
      </c>
      <c r="C23" s="64">
        <f>SUM(D23:G23)</f>
        <v>0</v>
      </c>
      <c r="D23" s="65">
        <v>0</v>
      </c>
      <c r="E23" s="65">
        <v>0</v>
      </c>
      <c r="F23" s="65">
        <v>0</v>
      </c>
      <c r="G23" s="67">
        <v>0</v>
      </c>
      <c r="H23" s="66">
        <v>1375</v>
      </c>
      <c r="I23" s="209">
        <v>0</v>
      </c>
    </row>
    <row r="24" spans="1:9" ht="21" customHeight="1" hidden="1">
      <c r="A24" s="249"/>
      <c r="B24" s="467" t="s">
        <v>116</v>
      </c>
      <c r="C24" s="467"/>
      <c r="D24" s="467"/>
      <c r="E24" s="467"/>
      <c r="F24" s="467"/>
      <c r="G24" s="467"/>
      <c r="H24" s="70">
        <f>+H26+H29</f>
        <v>0</v>
      </c>
      <c r="I24" s="226">
        <f>+I26+I29</f>
        <v>0</v>
      </c>
    </row>
    <row r="25" spans="1:9" ht="15.75" hidden="1">
      <c r="A25" s="249"/>
      <c r="B25" s="24" t="s">
        <v>46</v>
      </c>
      <c r="C25" s="64">
        <f>SUM(D25:G25)</f>
        <v>0</v>
      </c>
      <c r="D25" s="65">
        <v>0</v>
      </c>
      <c r="E25" s="65">
        <v>0</v>
      </c>
      <c r="F25" s="65">
        <v>0</v>
      </c>
      <c r="G25" s="99">
        <v>0</v>
      </c>
      <c r="H25" s="405"/>
      <c r="I25" s="361"/>
    </row>
    <row r="26" spans="1:9" ht="15.75" customHeight="1" hidden="1">
      <c r="A26" s="249"/>
      <c r="B26" s="462" t="s">
        <v>117</v>
      </c>
      <c r="C26" s="462"/>
      <c r="D26" s="462"/>
      <c r="E26" s="462"/>
      <c r="F26" s="462"/>
      <c r="G26" s="462"/>
      <c r="H26" s="66">
        <v>0</v>
      </c>
      <c r="I26" s="209">
        <v>0</v>
      </c>
    </row>
    <row r="27" spans="1:9" ht="15.75" hidden="1">
      <c r="A27" s="249"/>
      <c r="B27" s="24" t="s">
        <v>46</v>
      </c>
      <c r="C27" s="64">
        <f>SUM(D27:G27)</f>
        <v>0</v>
      </c>
      <c r="D27" s="65">
        <v>0</v>
      </c>
      <c r="E27" s="65">
        <v>0</v>
      </c>
      <c r="F27" s="65">
        <v>0</v>
      </c>
      <c r="G27" s="67">
        <v>0</v>
      </c>
      <c r="H27" s="66">
        <v>0</v>
      </c>
      <c r="I27" s="209">
        <v>0</v>
      </c>
    </row>
    <row r="28" spans="1:9" ht="12.75" customHeight="1" hidden="1">
      <c r="A28" s="249"/>
      <c r="B28" s="482" t="s">
        <v>118</v>
      </c>
      <c r="C28" s="482"/>
      <c r="D28" s="482"/>
      <c r="E28" s="482"/>
      <c r="F28" s="482"/>
      <c r="G28" s="482"/>
      <c r="H28" s="429"/>
      <c r="I28" s="430"/>
    </row>
    <row r="29" spans="1:9" ht="15.75" hidden="1">
      <c r="A29" s="249"/>
      <c r="B29" s="24" t="s">
        <v>42</v>
      </c>
      <c r="C29" s="64">
        <f>SUM(D29:G29)</f>
        <v>0</v>
      </c>
      <c r="D29" s="65">
        <v>0</v>
      </c>
      <c r="E29" s="65">
        <v>0</v>
      </c>
      <c r="F29" s="65">
        <v>0</v>
      </c>
      <c r="G29" s="67">
        <v>0</v>
      </c>
      <c r="H29" s="66">
        <v>0</v>
      </c>
      <c r="I29" s="209">
        <v>0</v>
      </c>
    </row>
    <row r="30" spans="1:9" ht="12.75" customHeight="1" hidden="1">
      <c r="A30" s="249"/>
      <c r="B30" s="462" t="s">
        <v>119</v>
      </c>
      <c r="C30" s="462"/>
      <c r="D30" s="462"/>
      <c r="E30" s="462"/>
      <c r="F30" s="462"/>
      <c r="G30" s="462"/>
      <c r="H30" s="66">
        <v>0</v>
      </c>
      <c r="I30" s="209">
        <v>0</v>
      </c>
    </row>
    <row r="31" spans="1:9" ht="15.75" hidden="1">
      <c r="A31" s="249"/>
      <c r="B31" s="24" t="s">
        <v>46</v>
      </c>
      <c r="C31" s="64">
        <f>SUM(D31:G31)</f>
        <v>0</v>
      </c>
      <c r="D31" s="65">
        <v>0</v>
      </c>
      <c r="E31" s="65">
        <v>0</v>
      </c>
      <c r="F31" s="65">
        <v>0</v>
      </c>
      <c r="G31" s="67">
        <v>0</v>
      </c>
      <c r="H31" s="128"/>
      <c r="I31" s="265"/>
    </row>
    <row r="32" spans="1:9" ht="15.75" customHeight="1" hidden="1">
      <c r="A32" s="249"/>
      <c r="B32" s="462" t="s">
        <v>120</v>
      </c>
      <c r="C32" s="462"/>
      <c r="D32" s="462"/>
      <c r="E32" s="462"/>
      <c r="F32" s="462"/>
      <c r="G32" s="462"/>
      <c r="H32" s="429"/>
      <c r="I32" s="430"/>
    </row>
    <row r="33" spans="1:9" ht="15.75" hidden="1">
      <c r="A33" s="249"/>
      <c r="B33" s="24" t="s">
        <v>46</v>
      </c>
      <c r="C33" s="64">
        <f>SUM(D33:G33)</f>
        <v>0</v>
      </c>
      <c r="D33" s="65">
        <v>0</v>
      </c>
      <c r="E33" s="65">
        <v>0</v>
      </c>
      <c r="F33" s="65">
        <v>0</v>
      </c>
      <c r="G33" s="67">
        <v>0</v>
      </c>
      <c r="H33" s="66">
        <v>0</v>
      </c>
      <c r="I33" s="209">
        <v>0</v>
      </c>
    </row>
    <row r="34" spans="1:9" ht="15.75" customHeight="1" hidden="1">
      <c r="A34" s="249"/>
      <c r="B34" s="462" t="s">
        <v>131</v>
      </c>
      <c r="C34" s="462"/>
      <c r="D34" s="462"/>
      <c r="E34" s="462"/>
      <c r="F34" s="462"/>
      <c r="G34" s="462"/>
      <c r="H34" s="66">
        <v>0</v>
      </c>
      <c r="I34" s="209">
        <v>0</v>
      </c>
    </row>
    <row r="35" spans="1:9" ht="15.75" hidden="1">
      <c r="A35" s="249"/>
      <c r="B35" s="24" t="s">
        <v>46</v>
      </c>
      <c r="C35" s="64">
        <f>SUM(D35:G35)</f>
        <v>0</v>
      </c>
      <c r="D35" s="65">
        <v>0</v>
      </c>
      <c r="E35" s="65">
        <v>0</v>
      </c>
      <c r="F35" s="65">
        <v>0</v>
      </c>
      <c r="G35" s="67">
        <v>0</v>
      </c>
      <c r="H35" s="128"/>
      <c r="I35" s="265"/>
    </row>
    <row r="36" spans="1:9" ht="15.75" customHeight="1" hidden="1">
      <c r="A36" s="249"/>
      <c r="B36" s="462" t="s">
        <v>121</v>
      </c>
      <c r="C36" s="462"/>
      <c r="D36" s="462"/>
      <c r="E36" s="462"/>
      <c r="F36" s="462"/>
      <c r="G36" s="462"/>
      <c r="H36" s="55"/>
      <c r="I36" s="221"/>
    </row>
    <row r="37" spans="1:9" ht="15.75" hidden="1">
      <c r="A37" s="249"/>
      <c r="B37" s="33" t="s">
        <v>46</v>
      </c>
      <c r="C37" s="74">
        <f>SUM(D37:G37)</f>
        <v>0</v>
      </c>
      <c r="D37" s="75">
        <v>0</v>
      </c>
      <c r="E37" s="75">
        <v>0</v>
      </c>
      <c r="F37" s="75">
        <v>0</v>
      </c>
      <c r="G37" s="77">
        <v>0</v>
      </c>
      <c r="H37" s="55"/>
      <c r="I37" s="221"/>
    </row>
    <row r="38" spans="1:9" ht="15.75" customHeight="1">
      <c r="A38" s="495" t="s">
        <v>132</v>
      </c>
      <c r="B38" s="482" t="s">
        <v>213</v>
      </c>
      <c r="C38" s="482"/>
      <c r="D38" s="482"/>
      <c r="E38" s="482"/>
      <c r="F38" s="482"/>
      <c r="G38" s="482"/>
      <c r="H38" s="429"/>
      <c r="I38" s="430"/>
    </row>
    <row r="39" spans="1:9" ht="15.75">
      <c r="A39" s="495"/>
      <c r="B39" s="24" t="s">
        <v>205</v>
      </c>
      <c r="C39" s="74">
        <f>SUM(D39:I39)</f>
        <v>16389</v>
      </c>
      <c r="D39" s="75">
        <v>13394</v>
      </c>
      <c r="E39" s="75">
        <v>1808</v>
      </c>
      <c r="F39" s="75">
        <v>781</v>
      </c>
      <c r="G39" s="77">
        <v>0</v>
      </c>
      <c r="H39" s="76">
        <v>0</v>
      </c>
      <c r="I39" s="223">
        <v>406</v>
      </c>
    </row>
    <row r="40" spans="1:9" ht="16.5" thickBot="1">
      <c r="A40" s="495"/>
      <c r="B40" s="24" t="s">
        <v>205</v>
      </c>
      <c r="C40" s="74">
        <f>SUM(D40:I40)</f>
        <v>17080</v>
      </c>
      <c r="D40" s="75">
        <v>13938</v>
      </c>
      <c r="E40" s="75">
        <v>1955</v>
      </c>
      <c r="F40" s="75">
        <v>781</v>
      </c>
      <c r="G40" s="77">
        <v>0</v>
      </c>
      <c r="H40" s="76">
        <v>0</v>
      </c>
      <c r="I40" s="223">
        <v>406</v>
      </c>
    </row>
    <row r="41" spans="1:9" ht="22.5" customHeight="1">
      <c r="A41" s="490" t="s">
        <v>35</v>
      </c>
      <c r="B41" s="491"/>
      <c r="C41" s="254">
        <f>SUM(D41:I41)</f>
        <v>75896</v>
      </c>
      <c r="D41" s="254">
        <f>+D9+D12+D15+D18+D21+D39</f>
        <v>33435</v>
      </c>
      <c r="E41" s="254">
        <f>+E9+E12+E15+E18+E21+E39</f>
        <v>6872</v>
      </c>
      <c r="F41" s="254">
        <f>+F9+F12+F15+F18+F21+F39</f>
        <v>35183</v>
      </c>
      <c r="G41" s="254">
        <f>+G9+G12+G15+G18+G21</f>
        <v>0</v>
      </c>
      <c r="H41" s="254">
        <f>+H9+H12+H15+H18+H21</f>
        <v>0</v>
      </c>
      <c r="I41" s="252">
        <f>+I9+I12+I15+I18+I21+I39</f>
        <v>406</v>
      </c>
    </row>
    <row r="42" spans="1:9" ht="22.5" customHeight="1" thickBot="1">
      <c r="A42" s="492" t="s">
        <v>206</v>
      </c>
      <c r="B42" s="493"/>
      <c r="C42" s="255">
        <f>SUM(D42:I42)</f>
        <v>77326</v>
      </c>
      <c r="D42" s="255">
        <f>+D10+D13+D16+D19+D22+D40</f>
        <v>34279</v>
      </c>
      <c r="E42" s="255">
        <f>+E10+E13+E16+E19+E22+E40</f>
        <v>7019</v>
      </c>
      <c r="F42" s="255">
        <f>+F10+F13+F16+F19+F22+F40</f>
        <v>35622</v>
      </c>
      <c r="G42" s="255">
        <f>+G10+G13+G16+G19+G22</f>
        <v>0</v>
      </c>
      <c r="H42" s="255">
        <f>+H10+H13+H16+H19+H22</f>
        <v>0</v>
      </c>
      <c r="I42" s="255">
        <f>+I10+I13+I16+I19+I22+I40</f>
        <v>406</v>
      </c>
    </row>
    <row r="43" spans="1:9" s="61" customFormat="1" ht="29.25" customHeight="1">
      <c r="A43" s="466" t="s">
        <v>239</v>
      </c>
      <c r="B43" s="425"/>
      <c r="C43" s="425"/>
      <c r="D43" s="425"/>
      <c r="E43" s="425"/>
      <c r="F43" s="425"/>
      <c r="G43" s="425"/>
      <c r="H43" s="425"/>
      <c r="I43" s="425"/>
    </row>
    <row r="44" spans="1:9" s="61" customFormat="1" ht="29.25" customHeight="1">
      <c r="A44" s="494"/>
      <c r="B44" s="394"/>
      <c r="C44" s="394"/>
      <c r="D44" s="394"/>
      <c r="E44" s="394"/>
      <c r="F44" s="394"/>
      <c r="G44" s="394"/>
      <c r="H44" s="394"/>
      <c r="I44" s="394"/>
    </row>
    <row r="45" spans="1:9" s="61" customFormat="1" ht="29.25" customHeight="1">
      <c r="A45" s="394"/>
      <c r="B45" s="394"/>
      <c r="C45" s="394"/>
      <c r="D45" s="394"/>
      <c r="E45" s="394"/>
      <c r="F45" s="394"/>
      <c r="G45" s="394"/>
      <c r="H45" s="394"/>
      <c r="I45" s="394"/>
    </row>
    <row r="46" spans="1:9" s="142" customFormat="1" ht="21.75" customHeight="1">
      <c r="A46" s="384" t="s">
        <v>236</v>
      </c>
      <c r="B46" s="384"/>
      <c r="C46" s="384"/>
      <c r="D46" s="384"/>
      <c r="E46" s="384"/>
      <c r="F46" s="384"/>
      <c r="G46" s="384"/>
      <c r="H46" s="384"/>
      <c r="I46" s="384"/>
    </row>
    <row r="47" spans="1:9" s="61" customFormat="1" ht="16.5" customHeight="1">
      <c r="A47" s="381" t="s">
        <v>204</v>
      </c>
      <c r="B47" s="381"/>
      <c r="C47" s="381"/>
      <c r="D47" s="381"/>
      <c r="E47" s="381"/>
      <c r="F47" s="381"/>
      <c r="G47" s="381"/>
      <c r="H47" s="382"/>
      <c r="I47" s="382"/>
    </row>
    <row r="48" spans="1:9" s="61" customFormat="1" ht="16.5" customHeight="1">
      <c r="A48" s="448" t="s">
        <v>36</v>
      </c>
      <c r="B48" s="448"/>
      <c r="C48" s="448"/>
      <c r="D48" s="448"/>
      <c r="E48" s="448"/>
      <c r="F48" s="448"/>
      <c r="G48" s="448"/>
      <c r="H48" s="382"/>
      <c r="I48" s="382"/>
    </row>
    <row r="49" spans="1:9" s="61" customFormat="1" ht="16.5" customHeight="1" thickBot="1">
      <c r="A49" s="487" t="s">
        <v>1</v>
      </c>
      <c r="B49" s="487"/>
      <c r="C49" s="487"/>
      <c r="D49" s="487"/>
      <c r="E49" s="487"/>
      <c r="F49" s="487"/>
      <c r="G49" s="487"/>
      <c r="H49" s="487"/>
      <c r="I49" s="487"/>
    </row>
    <row r="50" spans="1:9" ht="16.5" customHeight="1">
      <c r="A50" s="89"/>
      <c r="B50" s="90"/>
      <c r="C50" s="488" t="s">
        <v>2</v>
      </c>
      <c r="D50" s="410" t="s">
        <v>37</v>
      </c>
      <c r="E50" s="410"/>
      <c r="F50" s="410"/>
      <c r="G50" s="410"/>
      <c r="H50" s="411" t="s">
        <v>4</v>
      </c>
      <c r="I50" s="411"/>
    </row>
    <row r="51" spans="1:9" ht="81" customHeight="1" thickBot="1">
      <c r="A51" s="489" t="s">
        <v>38</v>
      </c>
      <c r="B51" s="489"/>
      <c r="C51" s="488"/>
      <c r="D51" s="51" t="s">
        <v>6</v>
      </c>
      <c r="E51" s="51" t="s">
        <v>7</v>
      </c>
      <c r="F51" s="51" t="s">
        <v>8</v>
      </c>
      <c r="G51" s="52" t="s">
        <v>9</v>
      </c>
      <c r="H51" s="54" t="s">
        <v>10</v>
      </c>
      <c r="I51" s="52" t="s">
        <v>11</v>
      </c>
    </row>
    <row r="52" spans="1:9" ht="16.5" customHeight="1">
      <c r="A52" s="485" t="s">
        <v>125</v>
      </c>
      <c r="B52" s="485"/>
      <c r="C52" s="485"/>
      <c r="D52" s="485"/>
      <c r="E52" s="485"/>
      <c r="F52" s="485"/>
      <c r="G52" s="485"/>
      <c r="H52" s="486"/>
      <c r="I52" s="486"/>
    </row>
    <row r="53" spans="1:9" ht="16.5" customHeight="1">
      <c r="A53" s="111"/>
      <c r="B53" s="24" t="s">
        <v>205</v>
      </c>
      <c r="C53" s="64">
        <f>SUM(D53:G53)</f>
        <v>6016</v>
      </c>
      <c r="D53" s="65">
        <v>0</v>
      </c>
      <c r="E53" s="65">
        <v>0</v>
      </c>
      <c r="F53" s="125">
        <v>6016</v>
      </c>
      <c r="G53" s="67">
        <v>0</v>
      </c>
      <c r="H53" s="66">
        <v>0</v>
      </c>
      <c r="I53" s="67">
        <v>0</v>
      </c>
    </row>
    <row r="54" spans="1:9" ht="16.5" customHeight="1">
      <c r="A54" s="111"/>
      <c r="B54" s="24" t="s">
        <v>205</v>
      </c>
      <c r="C54" s="64">
        <f>SUM(D54:G54)</f>
        <v>6016</v>
      </c>
      <c r="D54" s="65">
        <v>0</v>
      </c>
      <c r="E54" s="65">
        <v>0</v>
      </c>
      <c r="F54" s="125">
        <v>6016</v>
      </c>
      <c r="G54" s="67">
        <v>0</v>
      </c>
      <c r="H54" s="66">
        <v>0</v>
      </c>
      <c r="I54" s="67">
        <v>0</v>
      </c>
    </row>
    <row r="55" spans="1:9" ht="16.5" customHeight="1" hidden="1">
      <c r="A55" s="464" t="s">
        <v>133</v>
      </c>
      <c r="B55" s="464"/>
      <c r="C55" s="464"/>
      <c r="D55" s="464"/>
      <c r="E55" s="464"/>
      <c r="F55" s="464"/>
      <c r="G55" s="464"/>
      <c r="H55" s="55"/>
      <c r="I55" s="59"/>
    </row>
    <row r="56" spans="1:9" ht="16.5" customHeight="1" hidden="1" thickBot="1">
      <c r="A56" s="111"/>
      <c r="B56" s="24" t="s">
        <v>46</v>
      </c>
      <c r="C56" s="64">
        <f>SUM(D56:G56)</f>
        <v>0</v>
      </c>
      <c r="D56" s="65">
        <v>0</v>
      </c>
      <c r="E56" s="65">
        <v>0</v>
      </c>
      <c r="F56" s="125">
        <v>0</v>
      </c>
      <c r="G56" s="67">
        <v>0</v>
      </c>
      <c r="H56" s="55"/>
      <c r="I56" s="59"/>
    </row>
    <row r="57" spans="1:9" ht="16.5" customHeight="1" thickBot="1">
      <c r="A57" s="484" t="s">
        <v>206</v>
      </c>
      <c r="B57" s="484"/>
      <c r="C57" s="120">
        <f>SUM(D57:G57)</f>
        <v>6016</v>
      </c>
      <c r="D57" s="120">
        <f aca="true" t="shared" si="0" ref="D57:I58">+D53</f>
        <v>0</v>
      </c>
      <c r="E57" s="120">
        <f t="shared" si="0"/>
        <v>0</v>
      </c>
      <c r="F57" s="120">
        <f t="shared" si="0"/>
        <v>6016</v>
      </c>
      <c r="G57" s="120">
        <f t="shared" si="0"/>
        <v>0</v>
      </c>
      <c r="H57" s="120">
        <f t="shared" si="0"/>
        <v>0</v>
      </c>
      <c r="I57" s="129">
        <f t="shared" si="0"/>
        <v>0</v>
      </c>
    </row>
    <row r="58" spans="1:9" ht="16.5" customHeight="1" thickBot="1">
      <c r="A58" s="484" t="s">
        <v>206</v>
      </c>
      <c r="B58" s="484"/>
      <c r="C58" s="120">
        <f>SUM(D58:G58)</f>
        <v>6016</v>
      </c>
      <c r="D58" s="120">
        <f t="shared" si="0"/>
        <v>0</v>
      </c>
      <c r="E58" s="120">
        <f t="shared" si="0"/>
        <v>0</v>
      </c>
      <c r="F58" s="120">
        <f t="shared" si="0"/>
        <v>6016</v>
      </c>
      <c r="G58" s="120">
        <f t="shared" si="0"/>
        <v>0</v>
      </c>
      <c r="H58" s="120">
        <f t="shared" si="0"/>
        <v>0</v>
      </c>
      <c r="I58" s="129">
        <f t="shared" si="0"/>
        <v>0</v>
      </c>
    </row>
    <row r="59" spans="1:9" s="61" customFormat="1" ht="29.25" customHeight="1">
      <c r="A59" s="245" t="s">
        <v>239</v>
      </c>
      <c r="B59" s="139"/>
      <c r="C59" s="140"/>
      <c r="D59" s="141"/>
      <c r="E59" s="141"/>
      <c r="F59" s="141"/>
      <c r="G59" s="141"/>
      <c r="H59" s="142"/>
      <c r="I59" s="142"/>
    </row>
  </sheetData>
  <sheetProtection selectLockedCells="1" selectUnlockedCells="1"/>
  <mergeCells count="54">
    <mergeCell ref="A1:I1"/>
    <mergeCell ref="A4:I4"/>
    <mergeCell ref="A2:I2"/>
    <mergeCell ref="A3:I3"/>
    <mergeCell ref="C5:C6"/>
    <mergeCell ref="D5:G5"/>
    <mergeCell ref="H5:I5"/>
    <mergeCell ref="A6:B6"/>
    <mergeCell ref="A7:G7"/>
    <mergeCell ref="A8:A10"/>
    <mergeCell ref="B8:G8"/>
    <mergeCell ref="H8:I8"/>
    <mergeCell ref="A11:A13"/>
    <mergeCell ref="B11:G11"/>
    <mergeCell ref="H11:I11"/>
    <mergeCell ref="A14:A16"/>
    <mergeCell ref="B14:G14"/>
    <mergeCell ref="H14:I14"/>
    <mergeCell ref="A17:A19"/>
    <mergeCell ref="B17:G17"/>
    <mergeCell ref="H17:I17"/>
    <mergeCell ref="A20:A22"/>
    <mergeCell ref="B20:G20"/>
    <mergeCell ref="H20:I20"/>
    <mergeCell ref="B24:G24"/>
    <mergeCell ref="H25:I25"/>
    <mergeCell ref="B26:G26"/>
    <mergeCell ref="B28:G28"/>
    <mergeCell ref="H28:I28"/>
    <mergeCell ref="B30:G30"/>
    <mergeCell ref="B32:G32"/>
    <mergeCell ref="H32:I32"/>
    <mergeCell ref="B34:G34"/>
    <mergeCell ref="B36:G36"/>
    <mergeCell ref="A38:A40"/>
    <mergeCell ref="B38:G38"/>
    <mergeCell ref="H38:I38"/>
    <mergeCell ref="A48:I48"/>
    <mergeCell ref="A41:B41"/>
    <mergeCell ref="A42:B42"/>
    <mergeCell ref="A46:I46"/>
    <mergeCell ref="A47:I47"/>
    <mergeCell ref="A43:I43"/>
    <mergeCell ref="A44:I45"/>
    <mergeCell ref="A49:I49"/>
    <mergeCell ref="C50:C51"/>
    <mergeCell ref="D50:G50"/>
    <mergeCell ref="H50:I50"/>
    <mergeCell ref="A51:B51"/>
    <mergeCell ref="A58:B58"/>
    <mergeCell ref="A52:G52"/>
    <mergeCell ref="H52:I52"/>
    <mergeCell ref="A55:G55"/>
    <mergeCell ref="A57:B57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Z28"/>
  <sheetViews>
    <sheetView zoomScale="75" zoomScaleNormal="75" zoomScaleSheetLayoutView="85" workbookViewId="0" topLeftCell="A1">
      <selection activeCell="A28" sqref="A28"/>
    </sheetView>
  </sheetViews>
  <sheetFormatPr defaultColWidth="9.00390625" defaultRowHeight="12.75"/>
  <cols>
    <col min="1" max="1" width="7.375" style="62" customWidth="1"/>
    <col min="2" max="2" width="43.00390625" style="62" customWidth="1"/>
    <col min="3" max="3" width="11.25390625" style="100" customWidth="1"/>
    <col min="4" max="4" width="8.25390625" style="101" customWidth="1"/>
    <col min="5" max="5" width="11.00390625" style="101" customWidth="1"/>
    <col min="6" max="6" width="8.125" style="101" customWidth="1"/>
    <col min="7" max="7" width="14.25390625" style="101" customWidth="1"/>
    <col min="8" max="8" width="9.25390625" style="62" customWidth="1"/>
    <col min="9" max="9" width="0" style="62" hidden="1" customWidth="1"/>
    <col min="10" max="16384" width="9.25390625" style="62" customWidth="1"/>
  </cols>
  <sheetData>
    <row r="1" spans="1:26" s="102" customFormat="1" ht="25.5" customHeight="1">
      <c r="A1" s="384" t="s">
        <v>237</v>
      </c>
      <c r="B1" s="384"/>
      <c r="C1" s="384"/>
      <c r="D1" s="384"/>
      <c r="E1" s="384"/>
      <c r="F1" s="384"/>
      <c r="G1" s="384"/>
      <c r="H1" s="143"/>
      <c r="I1" s="143"/>
      <c r="J1" s="130"/>
      <c r="K1" s="130"/>
      <c r="L1" s="130"/>
      <c r="M1" s="130"/>
      <c r="N1" s="130"/>
      <c r="O1" s="269"/>
      <c r="P1" s="269"/>
      <c r="Q1" s="269"/>
      <c r="R1" s="9"/>
      <c r="S1" s="9"/>
      <c r="T1" s="9"/>
      <c r="U1" s="9"/>
      <c r="V1" s="9"/>
      <c r="W1" s="9"/>
      <c r="X1" s="9"/>
      <c r="Y1" s="9"/>
      <c r="Z1" s="9"/>
    </row>
    <row r="2" spans="1:7" s="102" customFormat="1" ht="24.75" customHeight="1">
      <c r="A2" s="381" t="s">
        <v>204</v>
      </c>
      <c r="B2" s="381"/>
      <c r="C2" s="381"/>
      <c r="D2" s="381"/>
      <c r="E2" s="381"/>
      <c r="F2" s="381"/>
      <c r="G2" s="381"/>
    </row>
    <row r="3" spans="1:7" ht="15" customHeight="1">
      <c r="A3" s="448" t="s">
        <v>36</v>
      </c>
      <c r="B3" s="448"/>
      <c r="C3" s="448"/>
      <c r="D3" s="448"/>
      <c r="E3" s="448"/>
      <c r="F3" s="448"/>
      <c r="G3" s="448"/>
    </row>
    <row r="4" spans="1:7" ht="16.5" customHeight="1">
      <c r="A4" s="84"/>
      <c r="B4" s="85"/>
      <c r="C4" s="86"/>
      <c r="D4" s="87"/>
      <c r="E4" s="87"/>
      <c r="F4" s="87"/>
      <c r="G4" s="88" t="s">
        <v>1</v>
      </c>
    </row>
    <row r="5" spans="1:7" s="104" customFormat="1" ht="20.25" customHeight="1">
      <c r="A5" s="501" t="s">
        <v>38</v>
      </c>
      <c r="B5" s="501"/>
      <c r="C5" s="458" t="s">
        <v>2</v>
      </c>
      <c r="D5" s="410" t="s">
        <v>37</v>
      </c>
      <c r="E5" s="410"/>
      <c r="F5" s="410"/>
      <c r="G5" s="410"/>
    </row>
    <row r="6" spans="1:7" s="104" customFormat="1" ht="87" customHeight="1">
      <c r="A6" s="501"/>
      <c r="B6" s="501"/>
      <c r="C6" s="458"/>
      <c r="D6" s="121" t="s">
        <v>6</v>
      </c>
      <c r="E6" s="121" t="s">
        <v>7</v>
      </c>
      <c r="F6" s="121" t="s">
        <v>8</v>
      </c>
      <c r="G6" s="92" t="s">
        <v>9</v>
      </c>
    </row>
    <row r="7" spans="1:7" s="109" customFormat="1" ht="21" customHeight="1">
      <c r="A7" s="464" t="s">
        <v>134</v>
      </c>
      <c r="B7" s="464"/>
      <c r="C7" s="464"/>
      <c r="D7" s="464"/>
      <c r="E7" s="464"/>
      <c r="F7" s="464"/>
      <c r="G7" s="464"/>
    </row>
    <row r="8" spans="1:7" ht="24.75" customHeight="1">
      <c r="A8" s="500" t="s">
        <v>135</v>
      </c>
      <c r="B8" s="462" t="s">
        <v>136</v>
      </c>
      <c r="C8" s="462"/>
      <c r="D8" s="462"/>
      <c r="E8" s="462"/>
      <c r="F8" s="462"/>
      <c r="G8" s="462"/>
    </row>
    <row r="9" spans="1:7" ht="24.75" customHeight="1">
      <c r="A9" s="500"/>
      <c r="B9" s="110" t="s">
        <v>205</v>
      </c>
      <c r="C9" s="64">
        <f>SUM(D9:G9)</f>
        <v>688</v>
      </c>
      <c r="D9" s="65">
        <v>0</v>
      </c>
      <c r="E9" s="65">
        <v>0</v>
      </c>
      <c r="F9" s="65">
        <v>688</v>
      </c>
      <c r="G9" s="67">
        <v>0</v>
      </c>
    </row>
    <row r="10" spans="1:9" ht="24.75" customHeight="1">
      <c r="A10" s="500"/>
      <c r="B10" s="110" t="s">
        <v>205</v>
      </c>
      <c r="C10" s="64">
        <f>SUM(D10:G10)</f>
        <v>688</v>
      </c>
      <c r="D10" s="65">
        <v>0</v>
      </c>
      <c r="E10" s="65">
        <v>0</v>
      </c>
      <c r="F10" s="65">
        <v>688</v>
      </c>
      <c r="G10" s="67">
        <v>0</v>
      </c>
      <c r="I10" s="62">
        <v>4000</v>
      </c>
    </row>
    <row r="11" spans="1:7" ht="24.75" customHeight="1">
      <c r="A11" s="498" t="s">
        <v>137</v>
      </c>
      <c r="B11" s="467" t="s">
        <v>138</v>
      </c>
      <c r="C11" s="467"/>
      <c r="D11" s="467"/>
      <c r="E11" s="467"/>
      <c r="F11" s="467"/>
      <c r="G11" s="467"/>
    </row>
    <row r="12" spans="1:7" ht="24.75" customHeight="1">
      <c r="A12" s="498"/>
      <c r="B12" s="110" t="s">
        <v>205</v>
      </c>
      <c r="C12" s="64">
        <f>SUM(D12:G12)</f>
        <v>6386</v>
      </c>
      <c r="D12" s="65">
        <v>4440</v>
      </c>
      <c r="E12" s="65">
        <v>1199</v>
      </c>
      <c r="F12" s="65">
        <v>747</v>
      </c>
      <c r="G12" s="99">
        <v>0</v>
      </c>
    </row>
    <row r="13" spans="1:7" ht="24.75" customHeight="1">
      <c r="A13" s="498"/>
      <c r="B13" s="110" t="s">
        <v>205</v>
      </c>
      <c r="C13" s="64">
        <f>SUM(D13:G13)</f>
        <v>6527</v>
      </c>
      <c r="D13" s="65">
        <v>4551</v>
      </c>
      <c r="E13" s="65">
        <v>1229</v>
      </c>
      <c r="F13" s="65">
        <v>747</v>
      </c>
      <c r="G13" s="99">
        <v>0</v>
      </c>
    </row>
    <row r="14" spans="1:7" ht="24.75" customHeight="1">
      <c r="A14" s="498" t="s">
        <v>201</v>
      </c>
      <c r="B14" s="467" t="s">
        <v>139</v>
      </c>
      <c r="C14" s="467"/>
      <c r="D14" s="467"/>
      <c r="E14" s="467"/>
      <c r="F14" s="467"/>
      <c r="G14" s="467"/>
    </row>
    <row r="15" spans="1:7" ht="24.75" customHeight="1">
      <c r="A15" s="498"/>
      <c r="B15" s="110" t="s">
        <v>205</v>
      </c>
      <c r="C15" s="64">
        <f>SUM(D15:G15)</f>
        <v>163</v>
      </c>
      <c r="D15" s="65">
        <v>0</v>
      </c>
      <c r="E15" s="65">
        <v>0</v>
      </c>
      <c r="F15" s="65">
        <v>0</v>
      </c>
      <c r="G15" s="99">
        <v>163</v>
      </c>
    </row>
    <row r="16" spans="1:7" ht="24.75" customHeight="1">
      <c r="A16" s="498"/>
      <c r="B16" s="110" t="s">
        <v>205</v>
      </c>
      <c r="C16" s="64">
        <f>SUM(D16:G16)</f>
        <v>163</v>
      </c>
      <c r="D16" s="65">
        <v>0</v>
      </c>
      <c r="E16" s="65">
        <v>0</v>
      </c>
      <c r="F16" s="65">
        <v>0</v>
      </c>
      <c r="G16" s="99">
        <v>163</v>
      </c>
    </row>
    <row r="17" spans="1:7" ht="24.75" customHeight="1">
      <c r="A17" s="498" t="s">
        <v>140</v>
      </c>
      <c r="B17" s="467" t="s">
        <v>141</v>
      </c>
      <c r="C17" s="467"/>
      <c r="D17" s="467"/>
      <c r="E17" s="467"/>
      <c r="F17" s="467"/>
      <c r="G17" s="467"/>
    </row>
    <row r="18" spans="1:7" ht="24.75" customHeight="1">
      <c r="A18" s="498"/>
      <c r="B18" s="110" t="s">
        <v>205</v>
      </c>
      <c r="C18" s="64">
        <f>SUM(D18:G18)</f>
        <v>3000</v>
      </c>
      <c r="D18" s="65">
        <v>0</v>
      </c>
      <c r="E18" s="65">
        <v>0</v>
      </c>
      <c r="F18" s="65">
        <v>0</v>
      </c>
      <c r="G18" s="99">
        <v>3000</v>
      </c>
    </row>
    <row r="19" spans="1:7" ht="24.75" customHeight="1">
      <c r="A19" s="498"/>
      <c r="B19" s="110" t="s">
        <v>205</v>
      </c>
      <c r="C19" s="64">
        <f>SUM(D19:G19)</f>
        <v>3000</v>
      </c>
      <c r="D19" s="65">
        <v>0</v>
      </c>
      <c r="E19" s="65">
        <v>0</v>
      </c>
      <c r="F19" s="65">
        <v>0</v>
      </c>
      <c r="G19" s="99">
        <v>3000</v>
      </c>
    </row>
    <row r="20" spans="1:7" ht="24.75" customHeight="1">
      <c r="A20" s="498" t="s">
        <v>142</v>
      </c>
      <c r="B20" s="467" t="s">
        <v>216</v>
      </c>
      <c r="C20" s="467"/>
      <c r="D20" s="467"/>
      <c r="E20" s="467"/>
      <c r="F20" s="467"/>
      <c r="G20" s="467"/>
    </row>
    <row r="21" spans="1:7" ht="24.75" customHeight="1">
      <c r="A21" s="498"/>
      <c r="B21" s="110" t="s">
        <v>205</v>
      </c>
      <c r="C21" s="64">
        <f>SUM(D21:G21)</f>
        <v>272</v>
      </c>
      <c r="D21" s="65">
        <v>0</v>
      </c>
      <c r="E21" s="65">
        <v>0</v>
      </c>
      <c r="F21" s="65">
        <v>272</v>
      </c>
      <c r="G21" s="99">
        <v>0</v>
      </c>
    </row>
    <row r="22" spans="1:7" ht="24.75" customHeight="1">
      <c r="A22" s="498"/>
      <c r="B22" s="110" t="s">
        <v>205</v>
      </c>
      <c r="C22" s="64">
        <f>SUM(D22:G22)</f>
        <v>272</v>
      </c>
      <c r="D22" s="65">
        <v>0</v>
      </c>
      <c r="E22" s="65">
        <v>0</v>
      </c>
      <c r="F22" s="65">
        <v>272</v>
      </c>
      <c r="G22" s="99">
        <v>0</v>
      </c>
    </row>
    <row r="23" spans="1:7" ht="24.75" customHeight="1">
      <c r="A23" s="499">
        <v>750000</v>
      </c>
      <c r="B23" s="462" t="s">
        <v>143</v>
      </c>
      <c r="C23" s="462"/>
      <c r="D23" s="462"/>
      <c r="E23" s="462"/>
      <c r="F23" s="462"/>
      <c r="G23" s="462"/>
    </row>
    <row r="24" spans="1:7" ht="24.75" customHeight="1">
      <c r="A24" s="499"/>
      <c r="B24" s="110" t="s">
        <v>205</v>
      </c>
      <c r="C24" s="64">
        <f>SUM(D24:G24)</f>
        <v>1905</v>
      </c>
      <c r="D24" s="65">
        <v>0</v>
      </c>
      <c r="E24" s="65">
        <v>0</v>
      </c>
      <c r="F24" s="65">
        <v>1905</v>
      </c>
      <c r="G24" s="67">
        <v>0</v>
      </c>
    </row>
    <row r="25" spans="1:7" ht="24.75" customHeight="1">
      <c r="A25" s="499"/>
      <c r="B25" s="110" t="s">
        <v>205</v>
      </c>
      <c r="C25" s="64">
        <f>SUM(D25:G25)</f>
        <v>1905</v>
      </c>
      <c r="D25" s="65">
        <v>0</v>
      </c>
      <c r="E25" s="65">
        <v>0</v>
      </c>
      <c r="F25" s="65">
        <v>1905</v>
      </c>
      <c r="G25" s="67">
        <v>0</v>
      </c>
    </row>
    <row r="26" spans="1:10" ht="24.75" customHeight="1">
      <c r="A26" s="363" t="s">
        <v>35</v>
      </c>
      <c r="B26" s="363"/>
      <c r="C26" s="118">
        <f>SUM(D26:G26)</f>
        <v>12414</v>
      </c>
      <c r="D26" s="118">
        <f>+D9+D12+D15+D24</f>
        <v>4440</v>
      </c>
      <c r="E26" s="118">
        <f>+E9+E12+E15+E24</f>
        <v>1199</v>
      </c>
      <c r="F26" s="118">
        <f>+F9+F12+F15+F24+F21</f>
        <v>3612</v>
      </c>
      <c r="G26" s="119">
        <f>+G9+G12+G15+G24+G18</f>
        <v>3163</v>
      </c>
      <c r="I26" s="62">
        <f>SUM(I7:I9)</f>
        <v>0</v>
      </c>
      <c r="J26" s="101"/>
    </row>
    <row r="27" spans="1:10" ht="24.75" customHeight="1">
      <c r="A27" s="484" t="s">
        <v>206</v>
      </c>
      <c r="B27" s="484"/>
      <c r="C27" s="120">
        <f>SUM(D27:G27)</f>
        <v>12555</v>
      </c>
      <c r="D27" s="120">
        <f>+D10+D13+D16+D25</f>
        <v>4551</v>
      </c>
      <c r="E27" s="120">
        <f>+E10+E13+E16+E25</f>
        <v>1229</v>
      </c>
      <c r="F27" s="120">
        <f>+F10+F13+F16+F25+F22</f>
        <v>3612</v>
      </c>
      <c r="G27" s="129">
        <f>+G10+G13+G16+G25+G19</f>
        <v>3163</v>
      </c>
      <c r="I27" s="62">
        <f>SUM(I8:I10)</f>
        <v>4000</v>
      </c>
      <c r="J27" s="101"/>
    </row>
    <row r="28" ht="23.25" customHeight="1">
      <c r="A28" s="245" t="s">
        <v>239</v>
      </c>
    </row>
  </sheetData>
  <sheetProtection selectLockedCells="1" selectUnlockedCells="1"/>
  <mergeCells count="21">
    <mergeCell ref="A1:G1"/>
    <mergeCell ref="A2:G2"/>
    <mergeCell ref="A3:G3"/>
    <mergeCell ref="A5:B6"/>
    <mergeCell ref="C5:C6"/>
    <mergeCell ref="D5:G5"/>
    <mergeCell ref="A7:G7"/>
    <mergeCell ref="A8:A10"/>
    <mergeCell ref="B8:G8"/>
    <mergeCell ref="A11:A13"/>
    <mergeCell ref="B11:G11"/>
    <mergeCell ref="A14:A16"/>
    <mergeCell ref="B14:G14"/>
    <mergeCell ref="A17:A19"/>
    <mergeCell ref="B17:G17"/>
    <mergeCell ref="A26:B26"/>
    <mergeCell ref="A27:B27"/>
    <mergeCell ref="A20:A22"/>
    <mergeCell ref="B20:G20"/>
    <mergeCell ref="A23:A25"/>
    <mergeCell ref="B23:G23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164"/>
  <sheetViews>
    <sheetView view="pageBreakPreview" zoomScale="85" zoomScaleNormal="75" zoomScaleSheetLayoutView="85" workbookViewId="0" topLeftCell="A19">
      <selection activeCell="A81" sqref="A81"/>
    </sheetView>
  </sheetViews>
  <sheetFormatPr defaultColWidth="9.00390625" defaultRowHeight="12.75"/>
  <cols>
    <col min="1" max="1" width="7.375" style="78" customWidth="1"/>
    <col min="2" max="2" width="47.75390625" style="78" customWidth="1"/>
    <col min="3" max="3" width="11.25390625" style="79" customWidth="1"/>
    <col min="4" max="4" width="8.25390625" style="80" customWidth="1"/>
    <col min="5" max="5" width="11.00390625" style="80" customWidth="1"/>
    <col min="6" max="6" width="8.125" style="80" customWidth="1"/>
    <col min="7" max="7" width="14.25390625" style="80" customWidth="1"/>
    <col min="8" max="8" width="20.75390625" style="78" hidden="1" customWidth="1"/>
    <col min="9" max="251" width="9.25390625" style="78" customWidth="1"/>
    <col min="252" max="16384" width="9.25390625" style="269" customWidth="1"/>
  </cols>
  <sheetData>
    <row r="1" spans="1:7" ht="37.5" customHeight="1">
      <c r="A1" s="384" t="s">
        <v>238</v>
      </c>
      <c r="B1" s="384"/>
      <c r="C1" s="384"/>
      <c r="D1" s="384"/>
      <c r="E1" s="384"/>
      <c r="F1" s="384"/>
      <c r="G1" s="384"/>
    </row>
    <row r="2" spans="1:7" ht="16.5" customHeight="1">
      <c r="A2" s="381" t="s">
        <v>204</v>
      </c>
      <c r="B2" s="381"/>
      <c r="C2" s="381"/>
      <c r="D2" s="381"/>
      <c r="E2" s="381"/>
      <c r="F2" s="381"/>
      <c r="G2" s="381"/>
    </row>
    <row r="3" spans="1:7" ht="16.5" customHeight="1">
      <c r="A3" s="448" t="s">
        <v>36</v>
      </c>
      <c r="B3" s="448"/>
      <c r="C3" s="448"/>
      <c r="D3" s="448"/>
      <c r="E3" s="448"/>
      <c r="F3" s="448"/>
      <c r="G3" s="448"/>
    </row>
    <row r="4" spans="1:7" ht="16.5" customHeight="1" thickBot="1">
      <c r="A4" s="144"/>
      <c r="B4" s="145"/>
      <c r="C4" s="146"/>
      <c r="D4" s="147"/>
      <c r="E4" s="147"/>
      <c r="F4" s="147"/>
      <c r="G4" s="103" t="s">
        <v>1</v>
      </c>
    </row>
    <row r="5" spans="1:7" ht="16.5" customHeight="1" thickBot="1">
      <c r="A5" s="227"/>
      <c r="B5" s="228"/>
      <c r="C5" s="449" t="s">
        <v>2</v>
      </c>
      <c r="D5" s="433" t="s">
        <v>37</v>
      </c>
      <c r="E5" s="433"/>
      <c r="F5" s="433"/>
      <c r="G5" s="451"/>
    </row>
    <row r="6" spans="1:7" ht="69.75" customHeight="1">
      <c r="A6" s="459" t="s">
        <v>38</v>
      </c>
      <c r="B6" s="460"/>
      <c r="C6" s="458"/>
      <c r="D6" s="91" t="s">
        <v>6</v>
      </c>
      <c r="E6" s="91" t="s">
        <v>7</v>
      </c>
      <c r="F6" s="91" t="s">
        <v>8</v>
      </c>
      <c r="G6" s="235" t="s">
        <v>9</v>
      </c>
    </row>
    <row r="7" spans="1:7" ht="16.5" customHeight="1" thickBot="1">
      <c r="A7" s="529" t="s">
        <v>144</v>
      </c>
      <c r="B7" s="530"/>
      <c r="C7" s="530"/>
      <c r="D7" s="530"/>
      <c r="E7" s="530"/>
      <c r="F7" s="530"/>
      <c r="G7" s="531"/>
    </row>
    <row r="8" spans="1:7" ht="16.5" customHeight="1" thickBot="1">
      <c r="A8" s="311"/>
      <c r="B8" s="521" t="s">
        <v>145</v>
      </c>
      <c r="C8" s="521"/>
      <c r="D8" s="521"/>
      <c r="E8" s="521"/>
      <c r="F8" s="521"/>
      <c r="G8" s="522"/>
    </row>
    <row r="9" spans="1:7" ht="16.5" customHeight="1">
      <c r="A9" s="532"/>
      <c r="B9" s="148" t="s">
        <v>208</v>
      </c>
      <c r="C9" s="93">
        <f>SUM(D9:G9)</f>
        <v>48</v>
      </c>
      <c r="D9" s="94">
        <v>0</v>
      </c>
      <c r="E9" s="94">
        <v>0</v>
      </c>
      <c r="F9" s="94">
        <v>0</v>
      </c>
      <c r="G9" s="229">
        <v>48</v>
      </c>
    </row>
    <row r="10" spans="1:7" ht="16.5" customHeight="1">
      <c r="A10" s="519"/>
      <c r="B10" s="148" t="s">
        <v>208</v>
      </c>
      <c r="C10" s="93">
        <f>SUM(D10:G10)</f>
        <v>48</v>
      </c>
      <c r="D10" s="94">
        <v>0</v>
      </c>
      <c r="E10" s="94">
        <v>0</v>
      </c>
      <c r="F10" s="94">
        <v>0</v>
      </c>
      <c r="G10" s="229">
        <v>48</v>
      </c>
    </row>
    <row r="11" spans="1:7" ht="16.5" customHeight="1">
      <c r="A11" s="519"/>
      <c r="B11" s="521" t="s">
        <v>146</v>
      </c>
      <c r="C11" s="521"/>
      <c r="D11" s="521"/>
      <c r="E11" s="521"/>
      <c r="F11" s="521"/>
      <c r="G11" s="522"/>
    </row>
    <row r="12" spans="1:7" ht="16.5" customHeight="1">
      <c r="A12" s="519"/>
      <c r="B12" s="148" t="s">
        <v>208</v>
      </c>
      <c r="C12" s="93">
        <f>SUM(D12:G12)</f>
        <v>48</v>
      </c>
      <c r="D12" s="94">
        <v>0</v>
      </c>
      <c r="E12" s="94">
        <v>0</v>
      </c>
      <c r="F12" s="94">
        <v>0</v>
      </c>
      <c r="G12" s="229">
        <v>48</v>
      </c>
    </row>
    <row r="13" spans="1:7" ht="16.5" customHeight="1">
      <c r="A13" s="519"/>
      <c r="B13" s="148" t="s">
        <v>208</v>
      </c>
      <c r="C13" s="93">
        <f>SUM(D13:G13)</f>
        <v>48</v>
      </c>
      <c r="D13" s="94">
        <v>0</v>
      </c>
      <c r="E13" s="94">
        <v>0</v>
      </c>
      <c r="F13" s="94">
        <v>0</v>
      </c>
      <c r="G13" s="229">
        <v>48</v>
      </c>
    </row>
    <row r="14" spans="1:7" ht="16.5" customHeight="1">
      <c r="A14" s="519"/>
      <c r="B14" s="521" t="s">
        <v>147</v>
      </c>
      <c r="C14" s="521"/>
      <c r="D14" s="521"/>
      <c r="E14" s="521"/>
      <c r="F14" s="521"/>
      <c r="G14" s="522"/>
    </row>
    <row r="15" spans="1:256" s="78" customFormat="1" ht="16.5" customHeight="1">
      <c r="A15" s="519"/>
      <c r="B15" s="148" t="s">
        <v>208</v>
      </c>
      <c r="C15" s="93">
        <v>1800</v>
      </c>
      <c r="D15" s="94">
        <v>0</v>
      </c>
      <c r="E15" s="94">
        <v>0</v>
      </c>
      <c r="F15" s="94">
        <v>0</v>
      </c>
      <c r="G15" s="229">
        <v>1800</v>
      </c>
      <c r="IR15" s="269"/>
      <c r="IS15" s="269"/>
      <c r="IT15" s="269"/>
      <c r="IU15" s="269"/>
      <c r="IV15" s="269"/>
    </row>
    <row r="16" spans="1:256" s="78" customFormat="1" ht="16.5" customHeight="1">
      <c r="A16" s="519"/>
      <c r="B16" s="148" t="s">
        <v>208</v>
      </c>
      <c r="C16" s="93">
        <f>SUM(D16:G16)</f>
        <v>1800</v>
      </c>
      <c r="D16" s="94">
        <v>0</v>
      </c>
      <c r="E16" s="94">
        <v>0</v>
      </c>
      <c r="F16" s="94">
        <v>0</v>
      </c>
      <c r="G16" s="229">
        <v>1800</v>
      </c>
      <c r="IR16" s="269"/>
      <c r="IS16" s="269"/>
      <c r="IT16" s="269"/>
      <c r="IU16" s="269"/>
      <c r="IV16" s="269"/>
    </row>
    <row r="17" spans="1:256" s="78" customFormat="1" ht="16.5" customHeight="1">
      <c r="A17" s="519"/>
      <c r="B17" s="521" t="s">
        <v>148</v>
      </c>
      <c r="C17" s="521"/>
      <c r="D17" s="521"/>
      <c r="E17" s="521"/>
      <c r="F17" s="521"/>
      <c r="G17" s="522"/>
      <c r="IR17" s="269"/>
      <c r="IS17" s="269"/>
      <c r="IT17" s="269"/>
      <c r="IU17" s="269"/>
      <c r="IV17" s="269"/>
    </row>
    <row r="18" spans="1:256" s="78" customFormat="1" ht="16.5" customHeight="1">
      <c r="A18" s="519"/>
      <c r="B18" s="148" t="s">
        <v>208</v>
      </c>
      <c r="C18" s="93">
        <f>SUM(D18:G18)</f>
        <v>2000</v>
      </c>
      <c r="D18" s="94">
        <v>0</v>
      </c>
      <c r="E18" s="94">
        <v>0</v>
      </c>
      <c r="F18" s="94">
        <v>0</v>
      </c>
      <c r="G18" s="229">
        <v>2000</v>
      </c>
      <c r="IR18" s="269"/>
      <c r="IS18" s="269"/>
      <c r="IT18" s="269"/>
      <c r="IU18" s="269"/>
      <c r="IV18" s="269"/>
    </row>
    <row r="19" spans="1:256" s="78" customFormat="1" ht="16.5" customHeight="1">
      <c r="A19" s="519"/>
      <c r="B19" s="148" t="s">
        <v>208</v>
      </c>
      <c r="C19" s="93">
        <f>SUM(D19:G19)</f>
        <v>2000</v>
      </c>
      <c r="D19" s="94">
        <v>0</v>
      </c>
      <c r="E19" s="94">
        <v>0</v>
      </c>
      <c r="F19" s="94">
        <v>0</v>
      </c>
      <c r="G19" s="229">
        <v>2000</v>
      </c>
      <c r="IR19" s="269"/>
      <c r="IS19" s="269"/>
      <c r="IT19" s="269"/>
      <c r="IU19" s="269"/>
      <c r="IV19" s="269"/>
    </row>
    <row r="20" spans="1:256" s="78" customFormat="1" ht="16.5" customHeight="1">
      <c r="A20" s="519"/>
      <c r="B20" s="521" t="s">
        <v>149</v>
      </c>
      <c r="C20" s="521"/>
      <c r="D20" s="521"/>
      <c r="E20" s="521"/>
      <c r="F20" s="521"/>
      <c r="G20" s="522"/>
      <c r="IR20" s="269"/>
      <c r="IS20" s="269"/>
      <c r="IT20" s="269"/>
      <c r="IU20" s="269"/>
      <c r="IV20" s="269"/>
    </row>
    <row r="21" spans="1:256" s="78" customFormat="1" ht="16.5" customHeight="1">
      <c r="A21" s="519"/>
      <c r="B21" s="148" t="s">
        <v>208</v>
      </c>
      <c r="C21" s="93">
        <f>SUM(D21:G21)</f>
        <v>2200</v>
      </c>
      <c r="D21" s="94">
        <v>0</v>
      </c>
      <c r="E21" s="94">
        <v>0</v>
      </c>
      <c r="F21" s="94">
        <v>0</v>
      </c>
      <c r="G21" s="229">
        <v>2200</v>
      </c>
      <c r="IR21" s="269"/>
      <c r="IS21" s="269"/>
      <c r="IT21" s="269"/>
      <c r="IU21" s="269"/>
      <c r="IV21" s="269"/>
    </row>
    <row r="22" spans="1:256" s="78" customFormat="1" ht="16.5" customHeight="1">
      <c r="A22" s="519"/>
      <c r="B22" s="148" t="s">
        <v>208</v>
      </c>
      <c r="C22" s="93">
        <f>SUM(D22:G22)</f>
        <v>2200</v>
      </c>
      <c r="D22" s="94">
        <v>0</v>
      </c>
      <c r="E22" s="94">
        <v>0</v>
      </c>
      <c r="F22" s="94">
        <v>0</v>
      </c>
      <c r="G22" s="229">
        <v>2200</v>
      </c>
      <c r="IR22" s="269"/>
      <c r="IS22" s="269"/>
      <c r="IT22" s="269"/>
      <c r="IU22" s="269"/>
      <c r="IV22" s="269"/>
    </row>
    <row r="23" spans="1:7" s="149" customFormat="1" ht="15.75" customHeight="1">
      <c r="A23" s="519"/>
      <c r="B23" s="525" t="s">
        <v>200</v>
      </c>
      <c r="C23" s="525"/>
      <c r="D23" s="525"/>
      <c r="E23" s="525"/>
      <c r="F23" s="525"/>
      <c r="G23" s="526"/>
    </row>
    <row r="24" spans="1:7" s="149" customFormat="1" ht="15.75">
      <c r="A24" s="519"/>
      <c r="B24" s="148" t="s">
        <v>208</v>
      </c>
      <c r="C24" s="124">
        <f>SUM(D24:G24)</f>
        <v>1408</v>
      </c>
      <c r="D24" s="125">
        <v>0</v>
      </c>
      <c r="E24" s="125">
        <v>0</v>
      </c>
      <c r="F24" s="125">
        <v>0</v>
      </c>
      <c r="G24" s="231">
        <f>1273+135</f>
        <v>1408</v>
      </c>
    </row>
    <row r="25" spans="1:7" s="149" customFormat="1" ht="15.75">
      <c r="A25" s="519"/>
      <c r="B25" s="148" t="s">
        <v>208</v>
      </c>
      <c r="C25" s="124">
        <f>SUM(D25:G25)</f>
        <v>1953</v>
      </c>
      <c r="D25" s="125">
        <v>0</v>
      </c>
      <c r="E25" s="125">
        <v>0</v>
      </c>
      <c r="F25" s="125">
        <v>0</v>
      </c>
      <c r="G25" s="231">
        <v>1953</v>
      </c>
    </row>
    <row r="26" spans="1:7" s="149" customFormat="1" ht="15.75" customHeight="1">
      <c r="A26" s="519"/>
      <c r="B26" s="525" t="s">
        <v>150</v>
      </c>
      <c r="C26" s="525"/>
      <c r="D26" s="525"/>
      <c r="E26" s="525"/>
      <c r="F26" s="525"/>
      <c r="G26" s="526"/>
    </row>
    <row r="27" spans="1:7" s="149" customFormat="1" ht="15.75">
      <c r="A27" s="519"/>
      <c r="B27" s="148" t="s">
        <v>208</v>
      </c>
      <c r="C27" s="124">
        <f>SUM(D27:G27)</f>
        <v>2419</v>
      </c>
      <c r="D27" s="125">
        <v>0</v>
      </c>
      <c r="E27" s="125">
        <v>0</v>
      </c>
      <c r="F27" s="125">
        <v>0</v>
      </c>
      <c r="G27" s="231">
        <f>1935+484</f>
        <v>2419</v>
      </c>
    </row>
    <row r="28" spans="1:8" s="149" customFormat="1" ht="15.75">
      <c r="A28" s="519"/>
      <c r="B28" s="148" t="s">
        <v>208</v>
      </c>
      <c r="C28" s="124">
        <f>SUM(D28:G28)</f>
        <v>2419</v>
      </c>
      <c r="D28" s="125">
        <v>0</v>
      </c>
      <c r="E28" s="125">
        <v>0</v>
      </c>
      <c r="F28" s="125">
        <v>0</v>
      </c>
      <c r="G28" s="231">
        <f>1935+484</f>
        <v>2419</v>
      </c>
      <c r="H28" s="149" t="s">
        <v>226</v>
      </c>
    </row>
    <row r="29" spans="1:7" s="149" customFormat="1" ht="15.75" customHeight="1">
      <c r="A29" s="519"/>
      <c r="B29" s="525" t="s">
        <v>151</v>
      </c>
      <c r="C29" s="525"/>
      <c r="D29" s="525"/>
      <c r="E29" s="525"/>
      <c r="F29" s="525"/>
      <c r="G29" s="526"/>
    </row>
    <row r="30" spans="1:7" s="149" customFormat="1" ht="15.75">
      <c r="A30" s="519"/>
      <c r="B30" s="148" t="s">
        <v>208</v>
      </c>
      <c r="C30" s="124">
        <f>SUM(D30:G30)</f>
        <v>1245</v>
      </c>
      <c r="D30" s="125">
        <v>0</v>
      </c>
      <c r="E30" s="125">
        <v>0</v>
      </c>
      <c r="F30" s="125">
        <v>0</v>
      </c>
      <c r="G30" s="231">
        <f>1270+610-635</f>
        <v>1245</v>
      </c>
    </row>
    <row r="31" spans="1:8" s="149" customFormat="1" ht="15.75">
      <c r="A31" s="519"/>
      <c r="B31" s="148" t="s">
        <v>208</v>
      </c>
      <c r="C31" s="124">
        <f>SUM(D31:G31)</f>
        <v>1245</v>
      </c>
      <c r="D31" s="125">
        <v>0</v>
      </c>
      <c r="E31" s="125">
        <v>0</v>
      </c>
      <c r="F31" s="125">
        <v>0</v>
      </c>
      <c r="G31" s="231">
        <f>1270+610-635</f>
        <v>1245</v>
      </c>
      <c r="H31" s="338" t="s">
        <v>225</v>
      </c>
    </row>
    <row r="32" spans="1:7" s="149" customFormat="1" ht="15.75" customHeight="1">
      <c r="A32" s="519"/>
      <c r="B32" s="527" t="s">
        <v>152</v>
      </c>
      <c r="C32" s="527"/>
      <c r="D32" s="527"/>
      <c r="E32" s="527"/>
      <c r="F32" s="527"/>
      <c r="G32" s="528"/>
    </row>
    <row r="33" spans="1:7" s="149" customFormat="1" ht="15.75">
      <c r="A33" s="519"/>
      <c r="B33" s="148" t="s">
        <v>208</v>
      </c>
      <c r="C33" s="124">
        <f>SUM(D33:G33)</f>
        <v>1500</v>
      </c>
      <c r="D33" s="125">
        <v>0</v>
      </c>
      <c r="E33" s="125">
        <v>0</v>
      </c>
      <c r="F33" s="125">
        <v>0</v>
      </c>
      <c r="G33" s="231">
        <v>1500</v>
      </c>
    </row>
    <row r="34" spans="1:7" s="149" customFormat="1" ht="15.75">
      <c r="A34" s="519"/>
      <c r="B34" s="148" t="s">
        <v>208</v>
      </c>
      <c r="C34" s="124">
        <f>SUM(D34:G34)</f>
        <v>1500</v>
      </c>
      <c r="D34" s="125">
        <v>0</v>
      </c>
      <c r="E34" s="125">
        <v>0</v>
      </c>
      <c r="F34" s="125">
        <v>0</v>
      </c>
      <c r="G34" s="231">
        <v>1500</v>
      </c>
    </row>
    <row r="35" spans="1:256" s="78" customFormat="1" ht="16.5" customHeight="1">
      <c r="A35" s="519"/>
      <c r="B35" s="521" t="s">
        <v>153</v>
      </c>
      <c r="C35" s="521"/>
      <c r="D35" s="521"/>
      <c r="E35" s="521"/>
      <c r="F35" s="521"/>
      <c r="G35" s="522"/>
      <c r="IR35" s="269"/>
      <c r="IS35" s="269"/>
      <c r="IT35" s="269"/>
      <c r="IU35" s="269"/>
      <c r="IV35" s="269"/>
    </row>
    <row r="36" spans="1:256" s="78" customFormat="1" ht="16.5" customHeight="1" hidden="1">
      <c r="A36" s="519"/>
      <c r="B36" s="148" t="s">
        <v>207</v>
      </c>
      <c r="C36" s="93">
        <f>SUM(D36:G36)</f>
        <v>0</v>
      </c>
      <c r="D36" s="94">
        <v>0</v>
      </c>
      <c r="E36" s="94">
        <v>0</v>
      </c>
      <c r="F36" s="94">
        <v>0</v>
      </c>
      <c r="G36" s="229">
        <v>0</v>
      </c>
      <c r="IR36" s="269"/>
      <c r="IS36" s="269"/>
      <c r="IT36" s="269"/>
      <c r="IU36" s="269"/>
      <c r="IV36" s="269"/>
    </row>
    <row r="37" spans="1:7" ht="16.5" customHeight="1">
      <c r="A37" s="519"/>
      <c r="B37" s="148" t="s">
        <v>208</v>
      </c>
      <c r="C37" s="93">
        <f>SUM(D37:G37)</f>
        <v>0</v>
      </c>
      <c r="D37" s="94">
        <v>0</v>
      </c>
      <c r="E37" s="94">
        <v>0</v>
      </c>
      <c r="F37" s="94">
        <v>0</v>
      </c>
      <c r="G37" s="229"/>
    </row>
    <row r="38" spans="1:7" ht="16.5" customHeight="1">
      <c r="A38" s="519"/>
      <c r="B38" s="521" t="s">
        <v>154</v>
      </c>
      <c r="C38" s="521"/>
      <c r="D38" s="521"/>
      <c r="E38" s="521"/>
      <c r="F38" s="521"/>
      <c r="G38" s="522"/>
    </row>
    <row r="39" spans="1:7" ht="16.5" customHeight="1" hidden="1">
      <c r="A39" s="519"/>
      <c r="B39" s="148" t="s">
        <v>207</v>
      </c>
      <c r="C39" s="93">
        <v>200</v>
      </c>
      <c r="D39" s="94">
        <v>0</v>
      </c>
      <c r="E39" s="94">
        <v>0</v>
      </c>
      <c r="F39" s="94">
        <v>0</v>
      </c>
      <c r="G39" s="229">
        <v>0</v>
      </c>
    </row>
    <row r="40" spans="1:7" ht="16.5" customHeight="1">
      <c r="A40" s="519"/>
      <c r="B40" s="148" t="s">
        <v>208</v>
      </c>
      <c r="C40" s="93">
        <f>SUM(D40:G40)</f>
        <v>0</v>
      </c>
      <c r="D40" s="94">
        <v>0</v>
      </c>
      <c r="E40" s="94">
        <v>0</v>
      </c>
      <c r="F40" s="94">
        <v>0</v>
      </c>
      <c r="G40" s="229">
        <v>0</v>
      </c>
    </row>
    <row r="41" spans="1:7" ht="16.5" customHeight="1">
      <c r="A41" s="519"/>
      <c r="B41" s="521" t="s">
        <v>155</v>
      </c>
      <c r="C41" s="521"/>
      <c r="D41" s="521"/>
      <c r="E41" s="521"/>
      <c r="F41" s="521"/>
      <c r="G41" s="522"/>
    </row>
    <row r="42" spans="1:7" ht="16.5" customHeight="1" hidden="1">
      <c r="A42" s="519"/>
      <c r="B42" s="148" t="s">
        <v>207</v>
      </c>
      <c r="C42" s="93">
        <v>100</v>
      </c>
      <c r="D42" s="94">
        <v>0</v>
      </c>
      <c r="E42" s="94">
        <v>0</v>
      </c>
      <c r="F42" s="94">
        <v>0</v>
      </c>
      <c r="G42" s="229">
        <v>0</v>
      </c>
    </row>
    <row r="43" spans="1:7" ht="16.5" customHeight="1">
      <c r="A43" s="519"/>
      <c r="B43" s="148" t="s">
        <v>208</v>
      </c>
      <c r="C43" s="93">
        <f>SUM(D43:G43)</f>
        <v>0</v>
      </c>
      <c r="D43" s="94">
        <v>0</v>
      </c>
      <c r="E43" s="94">
        <v>0</v>
      </c>
      <c r="F43" s="94">
        <v>0</v>
      </c>
      <c r="G43" s="229">
        <v>0</v>
      </c>
    </row>
    <row r="44" spans="1:7" ht="16.5" customHeight="1">
      <c r="A44" s="519"/>
      <c r="B44" s="521" t="s">
        <v>156</v>
      </c>
      <c r="C44" s="521"/>
      <c r="D44" s="521"/>
      <c r="E44" s="521"/>
      <c r="F44" s="521"/>
      <c r="G44" s="522"/>
    </row>
    <row r="45" spans="1:7" ht="16.5" customHeight="1" hidden="1">
      <c r="A45" s="519"/>
      <c r="B45" s="148" t="s">
        <v>207</v>
      </c>
      <c r="C45" s="93">
        <f>SUM(D45:G45)</f>
        <v>0</v>
      </c>
      <c r="D45" s="94">
        <v>0</v>
      </c>
      <c r="E45" s="94">
        <v>0</v>
      </c>
      <c r="F45" s="94">
        <v>0</v>
      </c>
      <c r="G45" s="229">
        <v>0</v>
      </c>
    </row>
    <row r="46" spans="1:7" ht="16.5" customHeight="1">
      <c r="A46" s="519"/>
      <c r="B46" s="321" t="s">
        <v>208</v>
      </c>
      <c r="C46" s="322">
        <f>SUM(D46:G46)</f>
        <v>0</v>
      </c>
      <c r="D46" s="323">
        <v>0</v>
      </c>
      <c r="E46" s="323">
        <v>0</v>
      </c>
      <c r="F46" s="323">
        <v>0</v>
      </c>
      <c r="G46" s="324">
        <v>0</v>
      </c>
    </row>
    <row r="47" spans="1:7" ht="16.5" customHeight="1">
      <c r="A47" s="519"/>
      <c r="B47" s="523" t="s">
        <v>157</v>
      </c>
      <c r="C47" s="523"/>
      <c r="D47" s="523"/>
      <c r="E47" s="523"/>
      <c r="F47" s="523"/>
      <c r="G47" s="524"/>
    </row>
    <row r="48" spans="1:7" ht="16.5" customHeight="1" hidden="1">
      <c r="A48" s="519"/>
      <c r="B48" s="148" t="s">
        <v>207</v>
      </c>
      <c r="C48" s="93">
        <f>SUM(D48:G48)</f>
        <v>0</v>
      </c>
      <c r="D48" s="94">
        <v>0</v>
      </c>
      <c r="E48" s="94">
        <v>0</v>
      </c>
      <c r="F48" s="94">
        <v>0</v>
      </c>
      <c r="G48" s="229">
        <v>0</v>
      </c>
    </row>
    <row r="49" spans="1:7" ht="16.5" customHeight="1">
      <c r="A49" s="519"/>
      <c r="B49" s="148" t="s">
        <v>208</v>
      </c>
      <c r="C49" s="93">
        <f>SUM(D49:G49)</f>
        <v>0</v>
      </c>
      <c r="D49" s="94">
        <v>0</v>
      </c>
      <c r="E49" s="94">
        <v>0</v>
      </c>
      <c r="F49" s="94">
        <v>0</v>
      </c>
      <c r="G49" s="229">
        <v>0</v>
      </c>
    </row>
    <row r="50" spans="1:7" ht="16.5" customHeight="1">
      <c r="A50" s="519"/>
      <c r="B50" s="521" t="s">
        <v>158</v>
      </c>
      <c r="C50" s="521"/>
      <c r="D50" s="521"/>
      <c r="E50" s="521"/>
      <c r="F50" s="521"/>
      <c r="G50" s="522"/>
    </row>
    <row r="51" spans="1:7" ht="16.5" customHeight="1" hidden="1">
      <c r="A51" s="519"/>
      <c r="B51" s="148" t="s">
        <v>207</v>
      </c>
      <c r="C51" s="93">
        <f>SUM(D51:G51)</f>
        <v>0</v>
      </c>
      <c r="D51" s="94">
        <v>0</v>
      </c>
      <c r="E51" s="94">
        <v>0</v>
      </c>
      <c r="F51" s="94">
        <v>0</v>
      </c>
      <c r="G51" s="229">
        <v>0</v>
      </c>
    </row>
    <row r="52" spans="1:7" ht="16.5" customHeight="1">
      <c r="A52" s="519"/>
      <c r="B52" s="148" t="s">
        <v>208</v>
      </c>
      <c r="C52" s="93">
        <f>SUM(D52:G52)</f>
        <v>0</v>
      </c>
      <c r="D52" s="94">
        <v>0</v>
      </c>
      <c r="E52" s="94">
        <v>0</v>
      </c>
      <c r="F52" s="94">
        <v>0</v>
      </c>
      <c r="G52" s="229">
        <v>0</v>
      </c>
    </row>
    <row r="53" spans="1:7" s="149" customFormat="1" ht="15.75" customHeight="1">
      <c r="A53" s="519"/>
      <c r="B53" s="525" t="s">
        <v>159</v>
      </c>
      <c r="C53" s="525"/>
      <c r="D53" s="525"/>
      <c r="E53" s="525"/>
      <c r="F53" s="525"/>
      <c r="G53" s="526"/>
    </row>
    <row r="54" spans="1:7" s="149" customFormat="1" ht="15.75" hidden="1">
      <c r="A54" s="519"/>
      <c r="B54" s="148" t="s">
        <v>207</v>
      </c>
      <c r="C54" s="150">
        <f>SUM(D54:G54)</f>
        <v>0</v>
      </c>
      <c r="D54" s="151">
        <v>0</v>
      </c>
      <c r="E54" s="151">
        <v>0</v>
      </c>
      <c r="F54" s="151">
        <v>0</v>
      </c>
      <c r="G54" s="308">
        <v>0</v>
      </c>
    </row>
    <row r="55" spans="1:7" s="149" customFormat="1" ht="15.75">
      <c r="A55" s="519"/>
      <c r="B55" s="148" t="s">
        <v>208</v>
      </c>
      <c r="C55" s="124">
        <f>SUM(D55:G55)</f>
        <v>0</v>
      </c>
      <c r="D55" s="125">
        <v>0</v>
      </c>
      <c r="E55" s="125">
        <v>0</v>
      </c>
      <c r="F55" s="125">
        <v>0</v>
      </c>
      <c r="G55" s="231">
        <v>0</v>
      </c>
    </row>
    <row r="56" spans="1:7" s="149" customFormat="1" ht="15.75" customHeight="1">
      <c r="A56" s="519"/>
      <c r="B56" s="517" t="s">
        <v>160</v>
      </c>
      <c r="C56" s="517"/>
      <c r="D56" s="517"/>
      <c r="E56" s="517"/>
      <c r="F56" s="517"/>
      <c r="G56" s="518"/>
    </row>
    <row r="57" spans="1:7" s="149" customFormat="1" ht="15.75" hidden="1">
      <c r="A57" s="519"/>
      <c r="B57" s="148" t="s">
        <v>207</v>
      </c>
      <c r="C57" s="124">
        <f>SUM(D57:G57)</f>
        <v>0</v>
      </c>
      <c r="D57" s="125">
        <v>0</v>
      </c>
      <c r="E57" s="125">
        <v>0</v>
      </c>
      <c r="F57" s="125">
        <v>0</v>
      </c>
      <c r="G57" s="231">
        <v>0</v>
      </c>
    </row>
    <row r="58" spans="1:7" s="149" customFormat="1" ht="16.5" thickBot="1">
      <c r="A58" s="520"/>
      <c r="B58" s="148" t="s">
        <v>208</v>
      </c>
      <c r="C58" s="150">
        <f>SUM(D58:G58)</f>
        <v>0</v>
      </c>
      <c r="D58" s="151">
        <v>0</v>
      </c>
      <c r="E58" s="151">
        <v>0</v>
      </c>
      <c r="F58" s="151">
        <v>0</v>
      </c>
      <c r="G58" s="308"/>
    </row>
    <row r="59" spans="1:256" s="62" customFormat="1" ht="22.5" customHeight="1" thickBot="1">
      <c r="A59" s="492" t="s">
        <v>206</v>
      </c>
      <c r="B59" s="493"/>
      <c r="C59" s="255">
        <f>SUM(D59:G59)</f>
        <v>12668</v>
      </c>
      <c r="D59" s="255">
        <f aca="true" t="shared" si="0" ref="D59:G60">+D9+D12+D15+D18+D21+D24++D27+D30+D33+D36+D39+D42+D45+D48+D51+D54+D57</f>
        <v>0</v>
      </c>
      <c r="E59" s="255">
        <f t="shared" si="0"/>
        <v>0</v>
      </c>
      <c r="F59" s="255">
        <f t="shared" si="0"/>
        <v>0</v>
      </c>
      <c r="G59" s="256">
        <f t="shared" si="0"/>
        <v>12668</v>
      </c>
      <c r="H59" s="101"/>
      <c r="IV59" s="269"/>
    </row>
    <row r="60" spans="1:256" s="62" customFormat="1" ht="22.5" customHeight="1" thickBot="1">
      <c r="A60" s="492" t="s">
        <v>206</v>
      </c>
      <c r="B60" s="493"/>
      <c r="C60" s="255">
        <f>SUM(D60:G60)</f>
        <v>13213</v>
      </c>
      <c r="D60" s="255">
        <f t="shared" si="0"/>
        <v>0</v>
      </c>
      <c r="E60" s="255">
        <f t="shared" si="0"/>
        <v>0</v>
      </c>
      <c r="F60" s="255">
        <f t="shared" si="0"/>
        <v>0</v>
      </c>
      <c r="G60" s="256">
        <f t="shared" si="0"/>
        <v>13213</v>
      </c>
      <c r="H60" s="101"/>
      <c r="IV60" s="269"/>
    </row>
    <row r="61" spans="1:7" s="149" customFormat="1" ht="16.5" thickBot="1">
      <c r="A61" s="509"/>
      <c r="B61" s="510"/>
      <c r="C61" s="510"/>
      <c r="D61" s="510"/>
      <c r="E61" s="510"/>
      <c r="F61" s="510"/>
      <c r="G61" s="511"/>
    </row>
    <row r="62" spans="1:7" s="50" customFormat="1" ht="15.75">
      <c r="A62" s="512" t="s">
        <v>161</v>
      </c>
      <c r="B62" s="513"/>
      <c r="C62" s="513"/>
      <c r="D62" s="513"/>
      <c r="E62" s="513"/>
      <c r="F62" s="513"/>
      <c r="G62" s="514"/>
    </row>
    <row r="63" spans="1:7" s="50" customFormat="1" ht="12.75" customHeight="1">
      <c r="A63" s="515" t="s">
        <v>57</v>
      </c>
      <c r="B63" s="408" t="s">
        <v>58</v>
      </c>
      <c r="C63" s="408"/>
      <c r="D63" s="408"/>
      <c r="E63" s="408"/>
      <c r="F63" s="408"/>
      <c r="G63" s="516"/>
    </row>
    <row r="64" spans="1:7" s="50" customFormat="1" ht="15.75">
      <c r="A64" s="504"/>
      <c r="B64" s="71" t="s">
        <v>208</v>
      </c>
      <c r="C64" s="64">
        <f>SUM(D64:G64)</f>
        <v>0</v>
      </c>
      <c r="D64" s="65">
        <v>0</v>
      </c>
      <c r="E64" s="65">
        <v>0</v>
      </c>
      <c r="F64" s="65">
        <v>0</v>
      </c>
      <c r="G64" s="209">
        <v>0</v>
      </c>
    </row>
    <row r="65" spans="1:7" s="50" customFormat="1" ht="15.75">
      <c r="A65" s="504"/>
      <c r="B65" s="71" t="s">
        <v>208</v>
      </c>
      <c r="C65" s="64">
        <f>SUM(D65:G65)</f>
        <v>0</v>
      </c>
      <c r="D65" s="65">
        <v>0</v>
      </c>
      <c r="E65" s="65">
        <v>0</v>
      </c>
      <c r="F65" s="65">
        <v>0</v>
      </c>
      <c r="G65" s="209">
        <v>0</v>
      </c>
    </row>
    <row r="66" spans="1:7" s="50" customFormat="1" ht="15.75" customHeight="1">
      <c r="A66" s="504" t="s">
        <v>61</v>
      </c>
      <c r="B66" s="408" t="s">
        <v>62</v>
      </c>
      <c r="C66" s="507"/>
      <c r="D66" s="507"/>
      <c r="E66" s="507"/>
      <c r="F66" s="507"/>
      <c r="G66" s="508"/>
    </row>
    <row r="67" spans="1:7" s="50" customFormat="1" ht="15.75">
      <c r="A67" s="504"/>
      <c r="B67" s="71" t="s">
        <v>208</v>
      </c>
      <c r="C67" s="64">
        <f>SUM(D67:G67)</f>
        <v>1440</v>
      </c>
      <c r="D67" s="65">
        <v>0</v>
      </c>
      <c r="E67" s="65">
        <v>0</v>
      </c>
      <c r="F67" s="65">
        <v>0</v>
      </c>
      <c r="G67" s="209">
        <v>1440</v>
      </c>
    </row>
    <row r="68" spans="1:7" s="50" customFormat="1" ht="15.75">
      <c r="A68" s="504"/>
      <c r="B68" s="71" t="s">
        <v>208</v>
      </c>
      <c r="C68" s="64">
        <f>SUM(D68:G68)</f>
        <v>1440</v>
      </c>
      <c r="D68" s="65">
        <v>0</v>
      </c>
      <c r="E68" s="65">
        <v>0</v>
      </c>
      <c r="F68" s="65">
        <v>0</v>
      </c>
      <c r="G68" s="209">
        <v>1440</v>
      </c>
    </row>
    <row r="69" spans="1:7" s="62" customFormat="1" ht="16.5" customHeight="1">
      <c r="A69" s="504" t="s">
        <v>59</v>
      </c>
      <c r="B69" s="404" t="s">
        <v>60</v>
      </c>
      <c r="C69" s="404"/>
      <c r="D69" s="404"/>
      <c r="E69" s="404"/>
      <c r="F69" s="404"/>
      <c r="G69" s="506"/>
    </row>
    <row r="70" spans="1:7" s="62" customFormat="1" ht="16.5" customHeight="1">
      <c r="A70" s="504"/>
      <c r="B70" s="71" t="s">
        <v>208</v>
      </c>
      <c r="C70" s="64">
        <f>SUM(D70:G70)</f>
        <v>768</v>
      </c>
      <c r="D70" s="65">
        <v>0</v>
      </c>
      <c r="E70" s="65">
        <v>0</v>
      </c>
      <c r="F70" s="65">
        <v>0</v>
      </c>
      <c r="G70" s="209">
        <v>768</v>
      </c>
    </row>
    <row r="71" spans="1:7" s="62" customFormat="1" ht="16.5" customHeight="1">
      <c r="A71" s="504"/>
      <c r="B71" s="71" t="s">
        <v>208</v>
      </c>
      <c r="C71" s="64">
        <f>SUM(D71:G71)</f>
        <v>768</v>
      </c>
      <c r="D71" s="65">
        <v>0</v>
      </c>
      <c r="E71" s="65">
        <v>0</v>
      </c>
      <c r="F71" s="65">
        <v>0</v>
      </c>
      <c r="G71" s="209">
        <v>768</v>
      </c>
    </row>
    <row r="72" spans="1:7" s="62" customFormat="1" ht="16.5" customHeight="1">
      <c r="A72" s="504" t="s">
        <v>57</v>
      </c>
      <c r="B72" s="404" t="s">
        <v>162</v>
      </c>
      <c r="C72" s="404"/>
      <c r="D72" s="404"/>
      <c r="E72" s="404"/>
      <c r="F72" s="404"/>
      <c r="G72" s="506"/>
    </row>
    <row r="73" spans="1:7" s="62" customFormat="1" ht="16.5" customHeight="1" thickBot="1">
      <c r="A73" s="504"/>
      <c r="B73" s="325" t="s">
        <v>208</v>
      </c>
      <c r="C73" s="326">
        <f>SUM(D73:G73)</f>
        <v>1740</v>
      </c>
      <c r="D73" s="327">
        <v>0</v>
      </c>
      <c r="E73" s="327">
        <v>0</v>
      </c>
      <c r="F73" s="327">
        <v>0</v>
      </c>
      <c r="G73" s="328">
        <v>1740</v>
      </c>
    </row>
    <row r="74" spans="1:7" s="62" customFormat="1" ht="16.5" customHeight="1" thickBot="1">
      <c r="A74" s="505"/>
      <c r="B74" s="325" t="s">
        <v>208</v>
      </c>
      <c r="C74" s="326">
        <f>SUM(D74:G74)</f>
        <v>1740</v>
      </c>
      <c r="D74" s="327">
        <v>0</v>
      </c>
      <c r="E74" s="327">
        <v>0</v>
      </c>
      <c r="F74" s="327">
        <v>0</v>
      </c>
      <c r="G74" s="328">
        <v>1740</v>
      </c>
    </row>
    <row r="75" spans="1:256" s="62" customFormat="1" ht="22.5" customHeight="1" thickBot="1">
      <c r="A75" s="364" t="s">
        <v>206</v>
      </c>
      <c r="B75" s="365"/>
      <c r="C75" s="118">
        <f>SUM(D75:G75)</f>
        <v>3948</v>
      </c>
      <c r="D75" s="118">
        <f>+D67+D70+D73</f>
        <v>0</v>
      </c>
      <c r="E75" s="118">
        <f>+E67+E70+E73</f>
        <v>0</v>
      </c>
      <c r="F75" s="118">
        <f>+F67+F70+F73</f>
        <v>0</v>
      </c>
      <c r="G75" s="309">
        <f>+G67+G70+G73</f>
        <v>3948</v>
      </c>
      <c r="H75" s="101"/>
      <c r="IV75" s="269"/>
    </row>
    <row r="76" spans="1:256" s="62" customFormat="1" ht="22.5" customHeight="1" thickBot="1">
      <c r="A76" s="502" t="s">
        <v>206</v>
      </c>
      <c r="B76" s="484"/>
      <c r="C76" s="120">
        <f>SUM(D76:G76)</f>
        <v>3948</v>
      </c>
      <c r="D76" s="120">
        <f>+D68+D71+D74</f>
        <v>0</v>
      </c>
      <c r="E76" s="120">
        <f>+E68+E71+E74</f>
        <v>0</v>
      </c>
      <c r="F76" s="120">
        <f>+F68+F71+F74</f>
        <v>0</v>
      </c>
      <c r="G76" s="310">
        <f>+G65+G68+G71+G74</f>
        <v>3948</v>
      </c>
      <c r="H76" s="101"/>
      <c r="IV76" s="269"/>
    </row>
    <row r="77" spans="1:256" s="62" customFormat="1" ht="18" customHeight="1" thickBot="1">
      <c r="A77" s="502"/>
      <c r="B77" s="484"/>
      <c r="C77" s="484"/>
      <c r="D77" s="484"/>
      <c r="E77" s="484"/>
      <c r="F77" s="484"/>
      <c r="G77" s="503"/>
      <c r="H77" s="101"/>
      <c r="IV77" s="269"/>
    </row>
    <row r="78" spans="1:256" s="62" customFormat="1" ht="21.75" customHeight="1" thickBot="1">
      <c r="A78" s="502" t="s">
        <v>163</v>
      </c>
      <c r="B78" s="484"/>
      <c r="C78" s="484"/>
      <c r="D78" s="484"/>
      <c r="E78" s="484"/>
      <c r="F78" s="484"/>
      <c r="G78" s="503"/>
      <c r="H78" s="101"/>
      <c r="IV78" s="269"/>
    </row>
    <row r="79" spans="1:256" s="62" customFormat="1" ht="22.5" customHeight="1" thickBot="1">
      <c r="A79" s="364" t="s">
        <v>206</v>
      </c>
      <c r="B79" s="365"/>
      <c r="C79" s="326">
        <f>SUM(D79:G79)</f>
        <v>16616</v>
      </c>
      <c r="D79" s="326">
        <f>+D59+D75</f>
        <v>0</v>
      </c>
      <c r="E79" s="326">
        <f>+E59+E75</f>
        <v>0</v>
      </c>
      <c r="F79" s="326">
        <f>+F59+F75</f>
        <v>0</v>
      </c>
      <c r="G79" s="329">
        <f>G59+G75</f>
        <v>16616</v>
      </c>
      <c r="H79" s="101"/>
      <c r="IV79" s="269"/>
    </row>
    <row r="80" spans="1:256" s="62" customFormat="1" ht="22.5" customHeight="1" thickBot="1">
      <c r="A80" s="364" t="s">
        <v>206</v>
      </c>
      <c r="B80" s="365"/>
      <c r="C80" s="326">
        <f>SUM(D80:G80)</f>
        <v>17161</v>
      </c>
      <c r="D80" s="326">
        <f>+D60+D76</f>
        <v>0</v>
      </c>
      <c r="E80" s="326">
        <f>+E60+E76</f>
        <v>0</v>
      </c>
      <c r="F80" s="326">
        <f>+F60+F76</f>
        <v>0</v>
      </c>
      <c r="G80" s="329">
        <f>G60+G76</f>
        <v>17161</v>
      </c>
      <c r="H80" s="101"/>
      <c r="IV80" s="269"/>
    </row>
    <row r="81" spans="1:7" s="62" customFormat="1" ht="23.25" customHeight="1">
      <c r="A81" s="245" t="s">
        <v>239</v>
      </c>
      <c r="C81" s="100"/>
      <c r="D81" s="101"/>
      <c r="E81" s="101"/>
      <c r="F81" s="101"/>
      <c r="G81" s="101"/>
    </row>
    <row r="82" spans="1:251" ht="12.75">
      <c r="A82" s="269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  <c r="CA82" s="269"/>
      <c r="CB82" s="269"/>
      <c r="CC82" s="269"/>
      <c r="CD82" s="269"/>
      <c r="CE82" s="269"/>
      <c r="CF82" s="269"/>
      <c r="CG82" s="269"/>
      <c r="CH82" s="269"/>
      <c r="CI82" s="269"/>
      <c r="CJ82" s="269"/>
      <c r="CK82" s="269"/>
      <c r="CL82" s="269"/>
      <c r="CM82" s="269"/>
      <c r="CN82" s="269"/>
      <c r="CO82" s="269"/>
      <c r="CP82" s="269"/>
      <c r="CQ82" s="269"/>
      <c r="CR82" s="269"/>
      <c r="CS82" s="269"/>
      <c r="CT82" s="269"/>
      <c r="CU82" s="269"/>
      <c r="CV82" s="269"/>
      <c r="CW82" s="269"/>
      <c r="CX82" s="269"/>
      <c r="CY82" s="269"/>
      <c r="CZ82" s="269"/>
      <c r="DA82" s="269"/>
      <c r="DB82" s="269"/>
      <c r="DC82" s="269"/>
      <c r="DD82" s="269"/>
      <c r="DE82" s="269"/>
      <c r="DF82" s="269"/>
      <c r="DG82" s="269"/>
      <c r="DH82" s="269"/>
      <c r="DI82" s="269"/>
      <c r="DJ82" s="269"/>
      <c r="DK82" s="269"/>
      <c r="DL82" s="269"/>
      <c r="DM82" s="269"/>
      <c r="DN82" s="269"/>
      <c r="DO82" s="269"/>
      <c r="DP82" s="269"/>
      <c r="DQ82" s="269"/>
      <c r="DR82" s="269"/>
      <c r="DS82" s="269"/>
      <c r="DT82" s="269"/>
      <c r="DU82" s="269"/>
      <c r="DV82" s="269"/>
      <c r="DW82" s="269"/>
      <c r="DX82" s="269"/>
      <c r="DY82" s="269"/>
      <c r="DZ82" s="269"/>
      <c r="EA82" s="269"/>
      <c r="EB82" s="269"/>
      <c r="EC82" s="269"/>
      <c r="ED82" s="269"/>
      <c r="EE82" s="269"/>
      <c r="EF82" s="269"/>
      <c r="EG82" s="269"/>
      <c r="EH82" s="269"/>
      <c r="EI82" s="269"/>
      <c r="EJ82" s="269"/>
      <c r="EK82" s="269"/>
      <c r="EL82" s="269"/>
      <c r="EM82" s="269"/>
      <c r="EN82" s="269"/>
      <c r="EO82" s="269"/>
      <c r="EP82" s="269"/>
      <c r="EQ82" s="269"/>
      <c r="ER82" s="269"/>
      <c r="ES82" s="269"/>
      <c r="ET82" s="269"/>
      <c r="EU82" s="269"/>
      <c r="EV82" s="269"/>
      <c r="EW82" s="269"/>
      <c r="EX82" s="269"/>
      <c r="EY82" s="269"/>
      <c r="EZ82" s="269"/>
      <c r="FA82" s="269"/>
      <c r="FB82" s="269"/>
      <c r="FC82" s="269"/>
      <c r="FD82" s="269"/>
      <c r="FE82" s="269"/>
      <c r="FF82" s="269"/>
      <c r="FG82" s="269"/>
      <c r="FH82" s="269"/>
      <c r="FI82" s="269"/>
      <c r="FJ82" s="269"/>
      <c r="FK82" s="269"/>
      <c r="FL82" s="269"/>
      <c r="FM82" s="269"/>
      <c r="FN82" s="269"/>
      <c r="FO82" s="269"/>
      <c r="FP82" s="269"/>
      <c r="FQ82" s="269"/>
      <c r="FR82" s="269"/>
      <c r="FS82" s="269"/>
      <c r="FT82" s="269"/>
      <c r="FU82" s="269"/>
      <c r="FV82" s="269"/>
      <c r="FW82" s="269"/>
      <c r="FX82" s="269"/>
      <c r="FY82" s="269"/>
      <c r="FZ82" s="269"/>
      <c r="GA82" s="269"/>
      <c r="GB82" s="269"/>
      <c r="GC82" s="269"/>
      <c r="GD82" s="269"/>
      <c r="GE82" s="269"/>
      <c r="GF82" s="269"/>
      <c r="GG82" s="269"/>
      <c r="GH82" s="269"/>
      <c r="GI82" s="269"/>
      <c r="GJ82" s="269"/>
      <c r="GK82" s="269"/>
      <c r="GL82" s="269"/>
      <c r="GM82" s="269"/>
      <c r="GN82" s="269"/>
      <c r="GO82" s="269"/>
      <c r="GP82" s="269"/>
      <c r="GQ82" s="269"/>
      <c r="GR82" s="269"/>
      <c r="GS82" s="269"/>
      <c r="GT82" s="269"/>
      <c r="GU82" s="269"/>
      <c r="GV82" s="269"/>
      <c r="GW82" s="269"/>
      <c r="GX82" s="269"/>
      <c r="GY82" s="269"/>
      <c r="GZ82" s="269"/>
      <c r="HA82" s="269"/>
      <c r="HB82" s="269"/>
      <c r="HC82" s="269"/>
      <c r="HD82" s="269"/>
      <c r="HE82" s="269"/>
      <c r="HF82" s="269"/>
      <c r="HG82" s="269"/>
      <c r="HH82" s="269"/>
      <c r="HI82" s="269"/>
      <c r="HJ82" s="269"/>
      <c r="HK82" s="269"/>
      <c r="HL82" s="269"/>
      <c r="HM82" s="269"/>
      <c r="HN82" s="269"/>
      <c r="HO82" s="269"/>
      <c r="HP82" s="269"/>
      <c r="HQ82" s="269"/>
      <c r="HR82" s="269"/>
      <c r="HS82" s="269"/>
      <c r="HT82" s="269"/>
      <c r="HU82" s="269"/>
      <c r="HV82" s="269"/>
      <c r="HW82" s="269"/>
      <c r="HX82" s="269"/>
      <c r="HY82" s="269"/>
      <c r="HZ82" s="269"/>
      <c r="IA82" s="269"/>
      <c r="IB82" s="269"/>
      <c r="IC82" s="269"/>
      <c r="ID82" s="269"/>
      <c r="IE82" s="269"/>
      <c r="IF82" s="269"/>
      <c r="IG82" s="269"/>
      <c r="IH82" s="269"/>
      <c r="II82" s="269"/>
      <c r="IJ82" s="269"/>
      <c r="IK82" s="269"/>
      <c r="IL82" s="269"/>
      <c r="IM82" s="269"/>
      <c r="IN82" s="269"/>
      <c r="IO82" s="269"/>
      <c r="IP82" s="269"/>
      <c r="IQ82" s="269"/>
    </row>
    <row r="83" spans="1:251" ht="12.75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69"/>
      <c r="CB83" s="269"/>
      <c r="CC83" s="269"/>
      <c r="CD83" s="269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269"/>
      <c r="CZ83" s="269"/>
      <c r="DA83" s="269"/>
      <c r="DB83" s="269"/>
      <c r="DC83" s="269"/>
      <c r="DD83" s="269"/>
      <c r="DE83" s="269"/>
      <c r="DF83" s="269"/>
      <c r="DG83" s="269"/>
      <c r="DH83" s="269"/>
      <c r="DI83" s="269"/>
      <c r="DJ83" s="269"/>
      <c r="DK83" s="269"/>
      <c r="DL83" s="269"/>
      <c r="DM83" s="269"/>
      <c r="DN83" s="269"/>
      <c r="DO83" s="269"/>
      <c r="DP83" s="269"/>
      <c r="DQ83" s="269"/>
      <c r="DR83" s="269"/>
      <c r="DS83" s="269"/>
      <c r="DT83" s="269"/>
      <c r="DU83" s="269"/>
      <c r="DV83" s="269"/>
      <c r="DW83" s="269"/>
      <c r="DX83" s="269"/>
      <c r="DY83" s="269"/>
      <c r="DZ83" s="269"/>
      <c r="EA83" s="269"/>
      <c r="EB83" s="269"/>
      <c r="EC83" s="269"/>
      <c r="ED83" s="269"/>
      <c r="EE83" s="269"/>
      <c r="EF83" s="269"/>
      <c r="EG83" s="269"/>
      <c r="EH83" s="269"/>
      <c r="EI83" s="269"/>
      <c r="EJ83" s="269"/>
      <c r="EK83" s="269"/>
      <c r="EL83" s="269"/>
      <c r="EM83" s="269"/>
      <c r="EN83" s="269"/>
      <c r="EO83" s="269"/>
      <c r="EP83" s="269"/>
      <c r="EQ83" s="269"/>
      <c r="ER83" s="269"/>
      <c r="ES83" s="269"/>
      <c r="ET83" s="269"/>
      <c r="EU83" s="269"/>
      <c r="EV83" s="269"/>
      <c r="EW83" s="269"/>
      <c r="EX83" s="269"/>
      <c r="EY83" s="269"/>
      <c r="EZ83" s="269"/>
      <c r="FA83" s="269"/>
      <c r="FB83" s="269"/>
      <c r="FC83" s="269"/>
      <c r="FD83" s="269"/>
      <c r="FE83" s="269"/>
      <c r="FF83" s="269"/>
      <c r="FG83" s="269"/>
      <c r="FH83" s="269"/>
      <c r="FI83" s="269"/>
      <c r="FJ83" s="269"/>
      <c r="FK83" s="269"/>
      <c r="FL83" s="269"/>
      <c r="FM83" s="269"/>
      <c r="FN83" s="269"/>
      <c r="FO83" s="269"/>
      <c r="FP83" s="269"/>
      <c r="FQ83" s="269"/>
      <c r="FR83" s="269"/>
      <c r="FS83" s="269"/>
      <c r="FT83" s="269"/>
      <c r="FU83" s="269"/>
      <c r="FV83" s="269"/>
      <c r="FW83" s="269"/>
      <c r="FX83" s="269"/>
      <c r="FY83" s="269"/>
      <c r="FZ83" s="269"/>
      <c r="GA83" s="269"/>
      <c r="GB83" s="269"/>
      <c r="GC83" s="269"/>
      <c r="GD83" s="269"/>
      <c r="GE83" s="269"/>
      <c r="GF83" s="269"/>
      <c r="GG83" s="269"/>
      <c r="GH83" s="269"/>
      <c r="GI83" s="269"/>
      <c r="GJ83" s="269"/>
      <c r="GK83" s="269"/>
      <c r="GL83" s="269"/>
      <c r="GM83" s="269"/>
      <c r="GN83" s="269"/>
      <c r="GO83" s="269"/>
      <c r="GP83" s="269"/>
      <c r="GQ83" s="269"/>
      <c r="GR83" s="269"/>
      <c r="GS83" s="269"/>
      <c r="GT83" s="269"/>
      <c r="GU83" s="269"/>
      <c r="GV83" s="269"/>
      <c r="GW83" s="269"/>
      <c r="GX83" s="269"/>
      <c r="GY83" s="269"/>
      <c r="GZ83" s="269"/>
      <c r="HA83" s="269"/>
      <c r="HB83" s="269"/>
      <c r="HC83" s="269"/>
      <c r="HD83" s="269"/>
      <c r="HE83" s="269"/>
      <c r="HF83" s="269"/>
      <c r="HG83" s="269"/>
      <c r="HH83" s="269"/>
      <c r="HI83" s="269"/>
      <c r="HJ83" s="269"/>
      <c r="HK83" s="269"/>
      <c r="HL83" s="269"/>
      <c r="HM83" s="269"/>
      <c r="HN83" s="269"/>
      <c r="HO83" s="269"/>
      <c r="HP83" s="269"/>
      <c r="HQ83" s="269"/>
      <c r="HR83" s="269"/>
      <c r="HS83" s="269"/>
      <c r="HT83" s="269"/>
      <c r="HU83" s="269"/>
      <c r="HV83" s="269"/>
      <c r="HW83" s="269"/>
      <c r="HX83" s="269"/>
      <c r="HY83" s="269"/>
      <c r="HZ83" s="269"/>
      <c r="IA83" s="269"/>
      <c r="IB83" s="269"/>
      <c r="IC83" s="269"/>
      <c r="ID83" s="269"/>
      <c r="IE83" s="269"/>
      <c r="IF83" s="269"/>
      <c r="IG83" s="269"/>
      <c r="IH83" s="269"/>
      <c r="II83" s="269"/>
      <c r="IJ83" s="269"/>
      <c r="IK83" s="269"/>
      <c r="IL83" s="269"/>
      <c r="IM83" s="269"/>
      <c r="IN83" s="269"/>
      <c r="IO83" s="269"/>
      <c r="IP83" s="269"/>
      <c r="IQ83" s="269"/>
    </row>
    <row r="84" spans="1:251" ht="12.75">
      <c r="A84" s="269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9"/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69"/>
      <c r="DQ84" s="269"/>
      <c r="DR84" s="269"/>
      <c r="DS84" s="269"/>
      <c r="DT84" s="269"/>
      <c r="DU84" s="269"/>
      <c r="DV84" s="269"/>
      <c r="DW84" s="269"/>
      <c r="DX84" s="269"/>
      <c r="DY84" s="269"/>
      <c r="DZ84" s="269"/>
      <c r="EA84" s="269"/>
      <c r="EB84" s="269"/>
      <c r="EC84" s="269"/>
      <c r="ED84" s="269"/>
      <c r="EE84" s="269"/>
      <c r="EF84" s="269"/>
      <c r="EG84" s="269"/>
      <c r="EH84" s="269"/>
      <c r="EI84" s="269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69"/>
      <c r="EY84" s="269"/>
      <c r="EZ84" s="269"/>
      <c r="FA84" s="269"/>
      <c r="FB84" s="269"/>
      <c r="FC84" s="269"/>
      <c r="FD84" s="269"/>
      <c r="FE84" s="269"/>
      <c r="FF84" s="269"/>
      <c r="FG84" s="269"/>
      <c r="FH84" s="269"/>
      <c r="FI84" s="269"/>
      <c r="FJ84" s="269"/>
      <c r="FK84" s="269"/>
      <c r="FL84" s="269"/>
      <c r="FM84" s="269"/>
      <c r="FN84" s="269"/>
      <c r="FO84" s="269"/>
      <c r="FP84" s="269"/>
      <c r="FQ84" s="269"/>
      <c r="FR84" s="269"/>
      <c r="FS84" s="269"/>
      <c r="FT84" s="269"/>
      <c r="FU84" s="269"/>
      <c r="FV84" s="269"/>
      <c r="FW84" s="269"/>
      <c r="FX84" s="269"/>
      <c r="FY84" s="269"/>
      <c r="FZ84" s="269"/>
      <c r="GA84" s="269"/>
      <c r="GB84" s="269"/>
      <c r="GC84" s="269"/>
      <c r="GD84" s="269"/>
      <c r="GE84" s="269"/>
      <c r="GF84" s="269"/>
      <c r="GG84" s="269"/>
      <c r="GH84" s="269"/>
      <c r="GI84" s="269"/>
      <c r="GJ84" s="269"/>
      <c r="GK84" s="269"/>
      <c r="GL84" s="269"/>
      <c r="GM84" s="269"/>
      <c r="GN84" s="269"/>
      <c r="GO84" s="269"/>
      <c r="GP84" s="269"/>
      <c r="GQ84" s="269"/>
      <c r="GR84" s="269"/>
      <c r="GS84" s="269"/>
      <c r="GT84" s="269"/>
      <c r="GU84" s="269"/>
      <c r="GV84" s="269"/>
      <c r="GW84" s="269"/>
      <c r="GX84" s="269"/>
      <c r="GY84" s="269"/>
      <c r="GZ84" s="269"/>
      <c r="HA84" s="269"/>
      <c r="HB84" s="269"/>
      <c r="HC84" s="269"/>
      <c r="HD84" s="269"/>
      <c r="HE84" s="269"/>
      <c r="HF84" s="269"/>
      <c r="HG84" s="269"/>
      <c r="HH84" s="269"/>
      <c r="HI84" s="269"/>
      <c r="HJ84" s="269"/>
      <c r="HK84" s="269"/>
      <c r="HL84" s="269"/>
      <c r="HM84" s="269"/>
      <c r="HN84" s="269"/>
      <c r="HO84" s="269"/>
      <c r="HP84" s="269"/>
      <c r="HQ84" s="269"/>
      <c r="HR84" s="269"/>
      <c r="HS84" s="269"/>
      <c r="HT84" s="269"/>
      <c r="HU84" s="269"/>
      <c r="HV84" s="269"/>
      <c r="HW84" s="269"/>
      <c r="HX84" s="269"/>
      <c r="HY84" s="269"/>
      <c r="HZ84" s="269"/>
      <c r="IA84" s="269"/>
      <c r="IB84" s="269"/>
      <c r="IC84" s="269"/>
      <c r="ID84" s="269"/>
      <c r="IE84" s="269"/>
      <c r="IF84" s="269"/>
      <c r="IG84" s="269"/>
      <c r="IH84" s="269"/>
      <c r="II84" s="269"/>
      <c r="IJ84" s="269"/>
      <c r="IK84" s="269"/>
      <c r="IL84" s="269"/>
      <c r="IM84" s="269"/>
      <c r="IN84" s="269"/>
      <c r="IO84" s="269"/>
      <c r="IP84" s="269"/>
      <c r="IQ84" s="269"/>
    </row>
    <row r="85" spans="1:251" ht="12.75">
      <c r="A85" s="269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  <c r="CA85" s="269"/>
      <c r="CB85" s="269"/>
      <c r="CC85" s="269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69"/>
      <c r="DQ85" s="269"/>
      <c r="DR85" s="269"/>
      <c r="DS85" s="269"/>
      <c r="DT85" s="269"/>
      <c r="DU85" s="269"/>
      <c r="DV85" s="269"/>
      <c r="DW85" s="269"/>
      <c r="DX85" s="269"/>
      <c r="DY85" s="269"/>
      <c r="DZ85" s="269"/>
      <c r="EA85" s="269"/>
      <c r="EB85" s="269"/>
      <c r="EC85" s="269"/>
      <c r="ED85" s="269"/>
      <c r="EE85" s="269"/>
      <c r="EF85" s="269"/>
      <c r="EG85" s="269"/>
      <c r="EH85" s="269"/>
      <c r="EI85" s="269"/>
      <c r="EJ85" s="269"/>
      <c r="EK85" s="269"/>
      <c r="EL85" s="269"/>
      <c r="EM85" s="269"/>
      <c r="EN85" s="269"/>
      <c r="EO85" s="269"/>
      <c r="EP85" s="269"/>
      <c r="EQ85" s="269"/>
      <c r="ER85" s="269"/>
      <c r="ES85" s="269"/>
      <c r="ET85" s="269"/>
      <c r="EU85" s="269"/>
      <c r="EV85" s="269"/>
      <c r="EW85" s="269"/>
      <c r="EX85" s="269"/>
      <c r="EY85" s="269"/>
      <c r="EZ85" s="269"/>
      <c r="FA85" s="269"/>
      <c r="FB85" s="269"/>
      <c r="FC85" s="269"/>
      <c r="FD85" s="269"/>
      <c r="FE85" s="269"/>
      <c r="FF85" s="269"/>
      <c r="FG85" s="269"/>
      <c r="FH85" s="269"/>
      <c r="FI85" s="269"/>
      <c r="FJ85" s="269"/>
      <c r="FK85" s="269"/>
      <c r="FL85" s="269"/>
      <c r="FM85" s="269"/>
      <c r="FN85" s="269"/>
      <c r="FO85" s="269"/>
      <c r="FP85" s="269"/>
      <c r="FQ85" s="269"/>
      <c r="FR85" s="269"/>
      <c r="FS85" s="269"/>
      <c r="FT85" s="269"/>
      <c r="FU85" s="269"/>
      <c r="FV85" s="269"/>
      <c r="FW85" s="269"/>
      <c r="FX85" s="269"/>
      <c r="FY85" s="269"/>
      <c r="FZ85" s="269"/>
      <c r="GA85" s="269"/>
      <c r="GB85" s="269"/>
      <c r="GC85" s="269"/>
      <c r="GD85" s="269"/>
      <c r="GE85" s="269"/>
      <c r="GF85" s="269"/>
      <c r="GG85" s="269"/>
      <c r="GH85" s="269"/>
      <c r="GI85" s="269"/>
      <c r="GJ85" s="269"/>
      <c r="GK85" s="269"/>
      <c r="GL85" s="269"/>
      <c r="GM85" s="269"/>
      <c r="GN85" s="269"/>
      <c r="GO85" s="269"/>
      <c r="GP85" s="269"/>
      <c r="GQ85" s="269"/>
      <c r="GR85" s="269"/>
      <c r="GS85" s="269"/>
      <c r="GT85" s="269"/>
      <c r="GU85" s="269"/>
      <c r="GV85" s="269"/>
      <c r="GW85" s="269"/>
      <c r="GX85" s="269"/>
      <c r="GY85" s="269"/>
      <c r="GZ85" s="269"/>
      <c r="HA85" s="269"/>
      <c r="HB85" s="269"/>
      <c r="HC85" s="269"/>
      <c r="HD85" s="269"/>
      <c r="HE85" s="269"/>
      <c r="HF85" s="269"/>
      <c r="HG85" s="269"/>
      <c r="HH85" s="269"/>
      <c r="HI85" s="269"/>
      <c r="HJ85" s="269"/>
      <c r="HK85" s="269"/>
      <c r="HL85" s="269"/>
      <c r="HM85" s="269"/>
      <c r="HN85" s="269"/>
      <c r="HO85" s="269"/>
      <c r="HP85" s="269"/>
      <c r="HQ85" s="269"/>
      <c r="HR85" s="269"/>
      <c r="HS85" s="269"/>
      <c r="HT85" s="269"/>
      <c r="HU85" s="269"/>
      <c r="HV85" s="269"/>
      <c r="HW85" s="269"/>
      <c r="HX85" s="269"/>
      <c r="HY85" s="269"/>
      <c r="HZ85" s="269"/>
      <c r="IA85" s="269"/>
      <c r="IB85" s="269"/>
      <c r="IC85" s="269"/>
      <c r="ID85" s="269"/>
      <c r="IE85" s="269"/>
      <c r="IF85" s="269"/>
      <c r="IG85" s="269"/>
      <c r="IH85" s="269"/>
      <c r="II85" s="269"/>
      <c r="IJ85" s="269"/>
      <c r="IK85" s="269"/>
      <c r="IL85" s="269"/>
      <c r="IM85" s="269"/>
      <c r="IN85" s="269"/>
      <c r="IO85" s="269"/>
      <c r="IP85" s="269"/>
      <c r="IQ85" s="269"/>
    </row>
    <row r="86" spans="1:251" ht="12.75">
      <c r="A86" s="269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69"/>
      <c r="CB86" s="269"/>
      <c r="CC86" s="269"/>
      <c r="CD86" s="269"/>
      <c r="CE86" s="269"/>
      <c r="CF86" s="269"/>
      <c r="CG86" s="269"/>
      <c r="CH86" s="269"/>
      <c r="CI86" s="269"/>
      <c r="CJ86" s="269"/>
      <c r="CK86" s="269"/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69"/>
      <c r="DB86" s="269"/>
      <c r="DC86" s="269"/>
      <c r="DD86" s="269"/>
      <c r="DE86" s="269"/>
      <c r="DF86" s="269"/>
      <c r="DG86" s="269"/>
      <c r="DH86" s="269"/>
      <c r="DI86" s="269"/>
      <c r="DJ86" s="269"/>
      <c r="DK86" s="269"/>
      <c r="DL86" s="269"/>
      <c r="DM86" s="269"/>
      <c r="DN86" s="269"/>
      <c r="DO86" s="269"/>
      <c r="DP86" s="269"/>
      <c r="DQ86" s="269"/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69"/>
      <c r="EG86" s="269"/>
      <c r="EH86" s="269"/>
      <c r="EI86" s="269"/>
      <c r="EJ86" s="269"/>
      <c r="EK86" s="269"/>
      <c r="EL86" s="269"/>
      <c r="EM86" s="269"/>
      <c r="EN86" s="269"/>
      <c r="EO86" s="269"/>
      <c r="EP86" s="269"/>
      <c r="EQ86" s="269"/>
      <c r="ER86" s="269"/>
      <c r="ES86" s="269"/>
      <c r="ET86" s="269"/>
      <c r="EU86" s="269"/>
      <c r="EV86" s="269"/>
      <c r="EW86" s="269"/>
      <c r="EX86" s="269"/>
      <c r="EY86" s="269"/>
      <c r="EZ86" s="269"/>
      <c r="FA86" s="269"/>
      <c r="FB86" s="269"/>
      <c r="FC86" s="269"/>
      <c r="FD86" s="269"/>
      <c r="FE86" s="269"/>
      <c r="FF86" s="269"/>
      <c r="FG86" s="269"/>
      <c r="FH86" s="269"/>
      <c r="FI86" s="269"/>
      <c r="FJ86" s="269"/>
      <c r="FK86" s="269"/>
      <c r="FL86" s="269"/>
      <c r="FM86" s="269"/>
      <c r="FN86" s="269"/>
      <c r="FO86" s="269"/>
      <c r="FP86" s="269"/>
      <c r="FQ86" s="269"/>
      <c r="FR86" s="269"/>
      <c r="FS86" s="269"/>
      <c r="FT86" s="269"/>
      <c r="FU86" s="269"/>
      <c r="FV86" s="269"/>
      <c r="FW86" s="269"/>
      <c r="FX86" s="269"/>
      <c r="FY86" s="269"/>
      <c r="FZ86" s="269"/>
      <c r="GA86" s="269"/>
      <c r="GB86" s="269"/>
      <c r="GC86" s="269"/>
      <c r="GD86" s="269"/>
      <c r="GE86" s="269"/>
      <c r="GF86" s="269"/>
      <c r="GG86" s="269"/>
      <c r="GH86" s="269"/>
      <c r="GI86" s="269"/>
      <c r="GJ86" s="269"/>
      <c r="GK86" s="269"/>
      <c r="GL86" s="269"/>
      <c r="GM86" s="269"/>
      <c r="GN86" s="269"/>
      <c r="GO86" s="269"/>
      <c r="GP86" s="269"/>
      <c r="GQ86" s="269"/>
      <c r="GR86" s="269"/>
      <c r="GS86" s="269"/>
      <c r="GT86" s="269"/>
      <c r="GU86" s="269"/>
      <c r="GV86" s="269"/>
      <c r="GW86" s="269"/>
      <c r="GX86" s="269"/>
      <c r="GY86" s="269"/>
      <c r="GZ86" s="269"/>
      <c r="HA86" s="269"/>
      <c r="HB86" s="269"/>
      <c r="HC86" s="269"/>
      <c r="HD86" s="269"/>
      <c r="HE86" s="269"/>
      <c r="HF86" s="269"/>
      <c r="HG86" s="269"/>
      <c r="HH86" s="269"/>
      <c r="HI86" s="269"/>
      <c r="HJ86" s="269"/>
      <c r="HK86" s="269"/>
      <c r="HL86" s="269"/>
      <c r="HM86" s="269"/>
      <c r="HN86" s="269"/>
      <c r="HO86" s="269"/>
      <c r="HP86" s="269"/>
      <c r="HQ86" s="269"/>
      <c r="HR86" s="269"/>
      <c r="HS86" s="269"/>
      <c r="HT86" s="269"/>
      <c r="HU86" s="269"/>
      <c r="HV86" s="269"/>
      <c r="HW86" s="269"/>
      <c r="HX86" s="269"/>
      <c r="HY86" s="269"/>
      <c r="HZ86" s="269"/>
      <c r="IA86" s="269"/>
      <c r="IB86" s="269"/>
      <c r="IC86" s="269"/>
      <c r="ID86" s="269"/>
      <c r="IE86" s="269"/>
      <c r="IF86" s="269"/>
      <c r="IG86" s="269"/>
      <c r="IH86" s="269"/>
      <c r="II86" s="269"/>
      <c r="IJ86" s="269"/>
      <c r="IK86" s="269"/>
      <c r="IL86" s="269"/>
      <c r="IM86" s="269"/>
      <c r="IN86" s="269"/>
      <c r="IO86" s="269"/>
      <c r="IP86" s="269"/>
      <c r="IQ86" s="269"/>
    </row>
    <row r="87" spans="1:251" ht="12.75">
      <c r="A87" s="269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  <c r="CA87" s="269"/>
      <c r="CB87" s="269"/>
      <c r="CC87" s="269"/>
      <c r="CD87" s="269"/>
      <c r="CE87" s="269"/>
      <c r="CF87" s="269"/>
      <c r="CG87" s="269"/>
      <c r="CH87" s="269"/>
      <c r="CI87" s="269"/>
      <c r="CJ87" s="269"/>
      <c r="CK87" s="269"/>
      <c r="CL87" s="269"/>
      <c r="CM87" s="269"/>
      <c r="CN87" s="269"/>
      <c r="CO87" s="269"/>
      <c r="CP87" s="269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69"/>
      <c r="DB87" s="269"/>
      <c r="DC87" s="269"/>
      <c r="DD87" s="269"/>
      <c r="DE87" s="269"/>
      <c r="DF87" s="269"/>
      <c r="DG87" s="269"/>
      <c r="DH87" s="269"/>
      <c r="DI87" s="269"/>
      <c r="DJ87" s="269"/>
      <c r="DK87" s="269"/>
      <c r="DL87" s="269"/>
      <c r="DM87" s="269"/>
      <c r="DN87" s="269"/>
      <c r="DO87" s="269"/>
      <c r="DP87" s="269"/>
      <c r="DQ87" s="269"/>
      <c r="DR87" s="269"/>
      <c r="DS87" s="269"/>
      <c r="DT87" s="269"/>
      <c r="DU87" s="269"/>
      <c r="DV87" s="269"/>
      <c r="DW87" s="269"/>
      <c r="DX87" s="269"/>
      <c r="DY87" s="269"/>
      <c r="DZ87" s="269"/>
      <c r="EA87" s="269"/>
      <c r="EB87" s="269"/>
      <c r="EC87" s="269"/>
      <c r="ED87" s="269"/>
      <c r="EE87" s="269"/>
      <c r="EF87" s="269"/>
      <c r="EG87" s="269"/>
      <c r="EH87" s="269"/>
      <c r="EI87" s="269"/>
      <c r="EJ87" s="269"/>
      <c r="EK87" s="269"/>
      <c r="EL87" s="269"/>
      <c r="EM87" s="269"/>
      <c r="EN87" s="269"/>
      <c r="EO87" s="269"/>
      <c r="EP87" s="269"/>
      <c r="EQ87" s="269"/>
      <c r="ER87" s="269"/>
      <c r="ES87" s="269"/>
      <c r="ET87" s="269"/>
      <c r="EU87" s="269"/>
      <c r="EV87" s="269"/>
      <c r="EW87" s="269"/>
      <c r="EX87" s="269"/>
      <c r="EY87" s="269"/>
      <c r="EZ87" s="269"/>
      <c r="FA87" s="269"/>
      <c r="FB87" s="269"/>
      <c r="FC87" s="269"/>
      <c r="FD87" s="269"/>
      <c r="FE87" s="269"/>
      <c r="FF87" s="269"/>
      <c r="FG87" s="269"/>
      <c r="FH87" s="269"/>
      <c r="FI87" s="269"/>
      <c r="FJ87" s="269"/>
      <c r="FK87" s="269"/>
      <c r="FL87" s="269"/>
      <c r="FM87" s="269"/>
      <c r="FN87" s="269"/>
      <c r="FO87" s="269"/>
      <c r="FP87" s="269"/>
      <c r="FQ87" s="269"/>
      <c r="FR87" s="269"/>
      <c r="FS87" s="269"/>
      <c r="FT87" s="269"/>
      <c r="FU87" s="269"/>
      <c r="FV87" s="269"/>
      <c r="FW87" s="269"/>
      <c r="FX87" s="269"/>
      <c r="FY87" s="269"/>
      <c r="FZ87" s="269"/>
      <c r="GA87" s="269"/>
      <c r="GB87" s="269"/>
      <c r="GC87" s="269"/>
      <c r="GD87" s="269"/>
      <c r="GE87" s="269"/>
      <c r="GF87" s="269"/>
      <c r="GG87" s="269"/>
      <c r="GH87" s="269"/>
      <c r="GI87" s="269"/>
      <c r="GJ87" s="269"/>
      <c r="GK87" s="269"/>
      <c r="GL87" s="269"/>
      <c r="GM87" s="269"/>
      <c r="GN87" s="269"/>
      <c r="GO87" s="269"/>
      <c r="GP87" s="269"/>
      <c r="GQ87" s="269"/>
      <c r="GR87" s="269"/>
      <c r="GS87" s="269"/>
      <c r="GT87" s="269"/>
      <c r="GU87" s="269"/>
      <c r="GV87" s="269"/>
      <c r="GW87" s="269"/>
      <c r="GX87" s="269"/>
      <c r="GY87" s="269"/>
      <c r="GZ87" s="269"/>
      <c r="HA87" s="269"/>
      <c r="HB87" s="269"/>
      <c r="HC87" s="269"/>
      <c r="HD87" s="269"/>
      <c r="HE87" s="269"/>
      <c r="HF87" s="269"/>
      <c r="HG87" s="269"/>
      <c r="HH87" s="269"/>
      <c r="HI87" s="269"/>
      <c r="HJ87" s="269"/>
      <c r="HK87" s="269"/>
      <c r="HL87" s="269"/>
      <c r="HM87" s="269"/>
      <c r="HN87" s="269"/>
      <c r="HO87" s="269"/>
      <c r="HP87" s="269"/>
      <c r="HQ87" s="269"/>
      <c r="HR87" s="269"/>
      <c r="HS87" s="269"/>
      <c r="HT87" s="269"/>
      <c r="HU87" s="269"/>
      <c r="HV87" s="269"/>
      <c r="HW87" s="269"/>
      <c r="HX87" s="269"/>
      <c r="HY87" s="269"/>
      <c r="HZ87" s="269"/>
      <c r="IA87" s="269"/>
      <c r="IB87" s="269"/>
      <c r="IC87" s="269"/>
      <c r="ID87" s="269"/>
      <c r="IE87" s="269"/>
      <c r="IF87" s="269"/>
      <c r="IG87" s="269"/>
      <c r="IH87" s="269"/>
      <c r="II87" s="269"/>
      <c r="IJ87" s="269"/>
      <c r="IK87" s="269"/>
      <c r="IL87" s="269"/>
      <c r="IM87" s="269"/>
      <c r="IN87" s="269"/>
      <c r="IO87" s="269"/>
      <c r="IP87" s="269"/>
      <c r="IQ87" s="269"/>
    </row>
    <row r="88" spans="1:251" ht="12.75">
      <c r="A88" s="269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69"/>
      <c r="BM88" s="269"/>
      <c r="BN88" s="269"/>
      <c r="BO88" s="269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69"/>
      <c r="CA88" s="269"/>
      <c r="CB88" s="269"/>
      <c r="CC88" s="269"/>
      <c r="CD88" s="269"/>
      <c r="CE88" s="269"/>
      <c r="CF88" s="269"/>
      <c r="CG88" s="269"/>
      <c r="CH88" s="269"/>
      <c r="CI88" s="269"/>
      <c r="CJ88" s="269"/>
      <c r="CK88" s="269"/>
      <c r="CL88" s="269"/>
      <c r="CM88" s="269"/>
      <c r="CN88" s="269"/>
      <c r="CO88" s="269"/>
      <c r="CP88" s="269"/>
      <c r="CQ88" s="269"/>
      <c r="CR88" s="269"/>
      <c r="CS88" s="269"/>
      <c r="CT88" s="269"/>
      <c r="CU88" s="269"/>
      <c r="CV88" s="269"/>
      <c r="CW88" s="269"/>
      <c r="CX88" s="269"/>
      <c r="CY88" s="269"/>
      <c r="CZ88" s="269"/>
      <c r="DA88" s="269"/>
      <c r="DB88" s="269"/>
      <c r="DC88" s="269"/>
      <c r="DD88" s="269"/>
      <c r="DE88" s="269"/>
      <c r="DF88" s="269"/>
      <c r="DG88" s="269"/>
      <c r="DH88" s="269"/>
      <c r="DI88" s="269"/>
      <c r="DJ88" s="269"/>
      <c r="DK88" s="269"/>
      <c r="DL88" s="269"/>
      <c r="DM88" s="269"/>
      <c r="DN88" s="269"/>
      <c r="DO88" s="269"/>
      <c r="DP88" s="269"/>
      <c r="DQ88" s="269"/>
      <c r="DR88" s="269"/>
      <c r="DS88" s="269"/>
      <c r="DT88" s="269"/>
      <c r="DU88" s="269"/>
      <c r="DV88" s="269"/>
      <c r="DW88" s="269"/>
      <c r="DX88" s="269"/>
      <c r="DY88" s="269"/>
      <c r="DZ88" s="269"/>
      <c r="EA88" s="269"/>
      <c r="EB88" s="269"/>
      <c r="EC88" s="269"/>
      <c r="ED88" s="269"/>
      <c r="EE88" s="269"/>
      <c r="EF88" s="269"/>
      <c r="EG88" s="269"/>
      <c r="EH88" s="269"/>
      <c r="EI88" s="269"/>
      <c r="EJ88" s="269"/>
      <c r="EK88" s="269"/>
      <c r="EL88" s="269"/>
      <c r="EM88" s="269"/>
      <c r="EN88" s="269"/>
      <c r="EO88" s="269"/>
      <c r="EP88" s="269"/>
      <c r="EQ88" s="269"/>
      <c r="ER88" s="269"/>
      <c r="ES88" s="269"/>
      <c r="ET88" s="269"/>
      <c r="EU88" s="269"/>
      <c r="EV88" s="269"/>
      <c r="EW88" s="269"/>
      <c r="EX88" s="269"/>
      <c r="EY88" s="269"/>
      <c r="EZ88" s="269"/>
      <c r="FA88" s="269"/>
      <c r="FB88" s="269"/>
      <c r="FC88" s="269"/>
      <c r="FD88" s="269"/>
      <c r="FE88" s="269"/>
      <c r="FF88" s="269"/>
      <c r="FG88" s="269"/>
      <c r="FH88" s="269"/>
      <c r="FI88" s="269"/>
      <c r="FJ88" s="269"/>
      <c r="FK88" s="269"/>
      <c r="FL88" s="269"/>
      <c r="FM88" s="269"/>
      <c r="FN88" s="269"/>
      <c r="FO88" s="269"/>
      <c r="FP88" s="269"/>
      <c r="FQ88" s="269"/>
      <c r="FR88" s="269"/>
      <c r="FS88" s="269"/>
      <c r="FT88" s="269"/>
      <c r="FU88" s="269"/>
      <c r="FV88" s="269"/>
      <c r="FW88" s="269"/>
      <c r="FX88" s="269"/>
      <c r="FY88" s="269"/>
      <c r="FZ88" s="269"/>
      <c r="GA88" s="269"/>
      <c r="GB88" s="269"/>
      <c r="GC88" s="269"/>
      <c r="GD88" s="269"/>
      <c r="GE88" s="269"/>
      <c r="GF88" s="269"/>
      <c r="GG88" s="269"/>
      <c r="GH88" s="269"/>
      <c r="GI88" s="269"/>
      <c r="GJ88" s="269"/>
      <c r="GK88" s="269"/>
      <c r="GL88" s="269"/>
      <c r="GM88" s="269"/>
      <c r="GN88" s="269"/>
      <c r="GO88" s="269"/>
      <c r="GP88" s="269"/>
      <c r="GQ88" s="269"/>
      <c r="GR88" s="269"/>
      <c r="GS88" s="269"/>
      <c r="GT88" s="269"/>
      <c r="GU88" s="269"/>
      <c r="GV88" s="269"/>
      <c r="GW88" s="269"/>
      <c r="GX88" s="269"/>
      <c r="GY88" s="269"/>
      <c r="GZ88" s="269"/>
      <c r="HA88" s="269"/>
      <c r="HB88" s="269"/>
      <c r="HC88" s="269"/>
      <c r="HD88" s="269"/>
      <c r="HE88" s="269"/>
      <c r="HF88" s="269"/>
      <c r="HG88" s="269"/>
      <c r="HH88" s="269"/>
      <c r="HI88" s="269"/>
      <c r="HJ88" s="269"/>
      <c r="HK88" s="269"/>
      <c r="HL88" s="269"/>
      <c r="HM88" s="269"/>
      <c r="HN88" s="269"/>
      <c r="HO88" s="269"/>
      <c r="HP88" s="269"/>
      <c r="HQ88" s="269"/>
      <c r="HR88" s="269"/>
      <c r="HS88" s="269"/>
      <c r="HT88" s="269"/>
      <c r="HU88" s="269"/>
      <c r="HV88" s="269"/>
      <c r="HW88" s="269"/>
      <c r="HX88" s="269"/>
      <c r="HY88" s="269"/>
      <c r="HZ88" s="269"/>
      <c r="IA88" s="269"/>
      <c r="IB88" s="269"/>
      <c r="IC88" s="269"/>
      <c r="ID88" s="269"/>
      <c r="IE88" s="269"/>
      <c r="IF88" s="269"/>
      <c r="IG88" s="269"/>
      <c r="IH88" s="269"/>
      <c r="II88" s="269"/>
      <c r="IJ88" s="269"/>
      <c r="IK88" s="269"/>
      <c r="IL88" s="269"/>
      <c r="IM88" s="269"/>
      <c r="IN88" s="269"/>
      <c r="IO88" s="269"/>
      <c r="IP88" s="269"/>
      <c r="IQ88" s="269"/>
    </row>
    <row r="89" spans="1:251" ht="12.75">
      <c r="A89" s="269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  <c r="CA89" s="269"/>
      <c r="CB89" s="269"/>
      <c r="CC89" s="269"/>
      <c r="CD89" s="269"/>
      <c r="CE89" s="269"/>
      <c r="CF89" s="269"/>
      <c r="CG89" s="269"/>
      <c r="CH89" s="269"/>
      <c r="CI89" s="269"/>
      <c r="CJ89" s="269"/>
      <c r="CK89" s="269"/>
      <c r="CL89" s="269"/>
      <c r="CM89" s="269"/>
      <c r="CN89" s="269"/>
      <c r="CO89" s="269"/>
      <c r="CP89" s="269"/>
      <c r="CQ89" s="269"/>
      <c r="CR89" s="269"/>
      <c r="CS89" s="269"/>
      <c r="CT89" s="269"/>
      <c r="CU89" s="269"/>
      <c r="CV89" s="269"/>
      <c r="CW89" s="269"/>
      <c r="CX89" s="269"/>
      <c r="CY89" s="269"/>
      <c r="CZ89" s="269"/>
      <c r="DA89" s="269"/>
      <c r="DB89" s="269"/>
      <c r="DC89" s="269"/>
      <c r="DD89" s="269"/>
      <c r="DE89" s="269"/>
      <c r="DF89" s="269"/>
      <c r="DG89" s="269"/>
      <c r="DH89" s="269"/>
      <c r="DI89" s="269"/>
      <c r="DJ89" s="269"/>
      <c r="DK89" s="269"/>
      <c r="DL89" s="269"/>
      <c r="DM89" s="269"/>
      <c r="DN89" s="269"/>
      <c r="DO89" s="269"/>
      <c r="DP89" s="269"/>
      <c r="DQ89" s="269"/>
      <c r="DR89" s="269"/>
      <c r="DS89" s="269"/>
      <c r="DT89" s="269"/>
      <c r="DU89" s="269"/>
      <c r="DV89" s="269"/>
      <c r="DW89" s="269"/>
      <c r="DX89" s="269"/>
      <c r="DY89" s="269"/>
      <c r="DZ89" s="269"/>
      <c r="EA89" s="269"/>
      <c r="EB89" s="269"/>
      <c r="EC89" s="269"/>
      <c r="ED89" s="269"/>
      <c r="EE89" s="269"/>
      <c r="EF89" s="269"/>
      <c r="EG89" s="269"/>
      <c r="EH89" s="269"/>
      <c r="EI89" s="269"/>
      <c r="EJ89" s="269"/>
      <c r="EK89" s="269"/>
      <c r="EL89" s="269"/>
      <c r="EM89" s="269"/>
      <c r="EN89" s="269"/>
      <c r="EO89" s="269"/>
      <c r="EP89" s="269"/>
      <c r="EQ89" s="269"/>
      <c r="ER89" s="269"/>
      <c r="ES89" s="269"/>
      <c r="ET89" s="269"/>
      <c r="EU89" s="269"/>
      <c r="EV89" s="269"/>
      <c r="EW89" s="269"/>
      <c r="EX89" s="269"/>
      <c r="EY89" s="269"/>
      <c r="EZ89" s="269"/>
      <c r="FA89" s="269"/>
      <c r="FB89" s="269"/>
      <c r="FC89" s="269"/>
      <c r="FD89" s="269"/>
      <c r="FE89" s="269"/>
      <c r="FF89" s="269"/>
      <c r="FG89" s="269"/>
      <c r="FH89" s="269"/>
      <c r="FI89" s="269"/>
      <c r="FJ89" s="269"/>
      <c r="FK89" s="269"/>
      <c r="FL89" s="269"/>
      <c r="FM89" s="269"/>
      <c r="FN89" s="269"/>
      <c r="FO89" s="269"/>
      <c r="FP89" s="269"/>
      <c r="FQ89" s="269"/>
      <c r="FR89" s="269"/>
      <c r="FS89" s="269"/>
      <c r="FT89" s="269"/>
      <c r="FU89" s="269"/>
      <c r="FV89" s="269"/>
      <c r="FW89" s="269"/>
      <c r="FX89" s="269"/>
      <c r="FY89" s="269"/>
      <c r="FZ89" s="269"/>
      <c r="GA89" s="269"/>
      <c r="GB89" s="269"/>
      <c r="GC89" s="269"/>
      <c r="GD89" s="269"/>
      <c r="GE89" s="269"/>
      <c r="GF89" s="269"/>
      <c r="GG89" s="269"/>
      <c r="GH89" s="269"/>
      <c r="GI89" s="269"/>
      <c r="GJ89" s="269"/>
      <c r="GK89" s="269"/>
      <c r="GL89" s="269"/>
      <c r="GM89" s="269"/>
      <c r="GN89" s="269"/>
      <c r="GO89" s="269"/>
      <c r="GP89" s="269"/>
      <c r="GQ89" s="269"/>
      <c r="GR89" s="269"/>
      <c r="GS89" s="269"/>
      <c r="GT89" s="269"/>
      <c r="GU89" s="269"/>
      <c r="GV89" s="269"/>
      <c r="GW89" s="269"/>
      <c r="GX89" s="269"/>
      <c r="GY89" s="269"/>
      <c r="GZ89" s="269"/>
      <c r="HA89" s="269"/>
      <c r="HB89" s="269"/>
      <c r="HC89" s="269"/>
      <c r="HD89" s="269"/>
      <c r="HE89" s="269"/>
      <c r="HF89" s="269"/>
      <c r="HG89" s="269"/>
      <c r="HH89" s="269"/>
      <c r="HI89" s="269"/>
      <c r="HJ89" s="269"/>
      <c r="HK89" s="269"/>
      <c r="HL89" s="269"/>
      <c r="HM89" s="269"/>
      <c r="HN89" s="269"/>
      <c r="HO89" s="269"/>
      <c r="HP89" s="269"/>
      <c r="HQ89" s="269"/>
      <c r="HR89" s="269"/>
      <c r="HS89" s="269"/>
      <c r="HT89" s="269"/>
      <c r="HU89" s="269"/>
      <c r="HV89" s="269"/>
      <c r="HW89" s="269"/>
      <c r="HX89" s="269"/>
      <c r="HY89" s="269"/>
      <c r="HZ89" s="269"/>
      <c r="IA89" s="269"/>
      <c r="IB89" s="269"/>
      <c r="IC89" s="269"/>
      <c r="ID89" s="269"/>
      <c r="IE89" s="269"/>
      <c r="IF89" s="269"/>
      <c r="IG89" s="269"/>
      <c r="IH89" s="269"/>
      <c r="II89" s="269"/>
      <c r="IJ89" s="269"/>
      <c r="IK89" s="269"/>
      <c r="IL89" s="269"/>
      <c r="IM89" s="269"/>
      <c r="IN89" s="269"/>
      <c r="IO89" s="269"/>
      <c r="IP89" s="269"/>
      <c r="IQ89" s="269"/>
    </row>
    <row r="90" spans="1:251" ht="12.75">
      <c r="A90" s="269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69"/>
      <c r="BL90" s="269"/>
      <c r="BM90" s="269"/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  <c r="CA90" s="269"/>
      <c r="CB90" s="269"/>
      <c r="CC90" s="269"/>
      <c r="CD90" s="269"/>
      <c r="CE90" s="269"/>
      <c r="CF90" s="269"/>
      <c r="CG90" s="269"/>
      <c r="CH90" s="269"/>
      <c r="CI90" s="269"/>
      <c r="CJ90" s="269"/>
      <c r="CK90" s="269"/>
      <c r="CL90" s="269"/>
      <c r="CM90" s="269"/>
      <c r="CN90" s="269"/>
      <c r="CO90" s="269"/>
      <c r="CP90" s="269"/>
      <c r="CQ90" s="269"/>
      <c r="CR90" s="269"/>
      <c r="CS90" s="269"/>
      <c r="CT90" s="269"/>
      <c r="CU90" s="269"/>
      <c r="CV90" s="269"/>
      <c r="CW90" s="269"/>
      <c r="CX90" s="269"/>
      <c r="CY90" s="269"/>
      <c r="CZ90" s="269"/>
      <c r="DA90" s="269"/>
      <c r="DB90" s="269"/>
      <c r="DC90" s="269"/>
      <c r="DD90" s="269"/>
      <c r="DE90" s="269"/>
      <c r="DF90" s="269"/>
      <c r="DG90" s="269"/>
      <c r="DH90" s="269"/>
      <c r="DI90" s="269"/>
      <c r="DJ90" s="269"/>
      <c r="DK90" s="269"/>
      <c r="DL90" s="269"/>
      <c r="DM90" s="269"/>
      <c r="DN90" s="269"/>
      <c r="DO90" s="269"/>
      <c r="DP90" s="269"/>
      <c r="DQ90" s="269"/>
      <c r="DR90" s="269"/>
      <c r="DS90" s="269"/>
      <c r="DT90" s="269"/>
      <c r="DU90" s="269"/>
      <c r="DV90" s="269"/>
      <c r="DW90" s="269"/>
      <c r="DX90" s="269"/>
      <c r="DY90" s="269"/>
      <c r="DZ90" s="269"/>
      <c r="EA90" s="269"/>
      <c r="EB90" s="269"/>
      <c r="EC90" s="269"/>
      <c r="ED90" s="269"/>
      <c r="EE90" s="269"/>
      <c r="EF90" s="269"/>
      <c r="EG90" s="269"/>
      <c r="EH90" s="269"/>
      <c r="EI90" s="269"/>
      <c r="EJ90" s="269"/>
      <c r="EK90" s="269"/>
      <c r="EL90" s="269"/>
      <c r="EM90" s="269"/>
      <c r="EN90" s="269"/>
      <c r="EO90" s="269"/>
      <c r="EP90" s="269"/>
      <c r="EQ90" s="269"/>
      <c r="ER90" s="269"/>
      <c r="ES90" s="269"/>
      <c r="ET90" s="269"/>
      <c r="EU90" s="269"/>
      <c r="EV90" s="269"/>
      <c r="EW90" s="269"/>
      <c r="EX90" s="269"/>
      <c r="EY90" s="269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69"/>
      <c r="FK90" s="269"/>
      <c r="FL90" s="269"/>
      <c r="FM90" s="269"/>
      <c r="FN90" s="269"/>
      <c r="FO90" s="269"/>
      <c r="FP90" s="269"/>
      <c r="FQ90" s="269"/>
      <c r="FR90" s="269"/>
      <c r="FS90" s="269"/>
      <c r="FT90" s="269"/>
      <c r="FU90" s="269"/>
      <c r="FV90" s="269"/>
      <c r="FW90" s="269"/>
      <c r="FX90" s="269"/>
      <c r="FY90" s="269"/>
      <c r="FZ90" s="269"/>
      <c r="GA90" s="269"/>
      <c r="GB90" s="269"/>
      <c r="GC90" s="269"/>
      <c r="GD90" s="269"/>
      <c r="GE90" s="269"/>
      <c r="GF90" s="269"/>
      <c r="GG90" s="269"/>
      <c r="GH90" s="269"/>
      <c r="GI90" s="269"/>
      <c r="GJ90" s="269"/>
      <c r="GK90" s="269"/>
      <c r="GL90" s="269"/>
      <c r="GM90" s="269"/>
      <c r="GN90" s="269"/>
      <c r="GO90" s="269"/>
      <c r="GP90" s="269"/>
      <c r="GQ90" s="269"/>
      <c r="GR90" s="269"/>
      <c r="GS90" s="269"/>
      <c r="GT90" s="269"/>
      <c r="GU90" s="269"/>
      <c r="GV90" s="269"/>
      <c r="GW90" s="269"/>
      <c r="GX90" s="269"/>
      <c r="GY90" s="269"/>
      <c r="GZ90" s="269"/>
      <c r="HA90" s="269"/>
      <c r="HB90" s="269"/>
      <c r="HC90" s="269"/>
      <c r="HD90" s="269"/>
      <c r="HE90" s="269"/>
      <c r="HF90" s="269"/>
      <c r="HG90" s="269"/>
      <c r="HH90" s="269"/>
      <c r="HI90" s="269"/>
      <c r="HJ90" s="269"/>
      <c r="HK90" s="269"/>
      <c r="HL90" s="269"/>
      <c r="HM90" s="269"/>
      <c r="HN90" s="269"/>
      <c r="HO90" s="269"/>
      <c r="HP90" s="269"/>
      <c r="HQ90" s="269"/>
      <c r="HR90" s="269"/>
      <c r="HS90" s="269"/>
      <c r="HT90" s="269"/>
      <c r="HU90" s="269"/>
      <c r="HV90" s="269"/>
      <c r="HW90" s="269"/>
      <c r="HX90" s="269"/>
      <c r="HY90" s="269"/>
      <c r="HZ90" s="269"/>
      <c r="IA90" s="269"/>
      <c r="IB90" s="269"/>
      <c r="IC90" s="269"/>
      <c r="ID90" s="269"/>
      <c r="IE90" s="269"/>
      <c r="IF90" s="269"/>
      <c r="IG90" s="269"/>
      <c r="IH90" s="269"/>
      <c r="II90" s="269"/>
      <c r="IJ90" s="269"/>
      <c r="IK90" s="269"/>
      <c r="IL90" s="269"/>
      <c r="IM90" s="269"/>
      <c r="IN90" s="269"/>
      <c r="IO90" s="269"/>
      <c r="IP90" s="269"/>
      <c r="IQ90" s="269"/>
    </row>
    <row r="91" spans="1:251" ht="12.75">
      <c r="A91" s="269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  <c r="CI91" s="269"/>
      <c r="CJ91" s="269"/>
      <c r="CK91" s="269"/>
      <c r="CL91" s="269"/>
      <c r="CM91" s="269"/>
      <c r="CN91" s="269"/>
      <c r="CO91" s="269"/>
      <c r="CP91" s="269"/>
      <c r="CQ91" s="269"/>
      <c r="CR91" s="269"/>
      <c r="CS91" s="269"/>
      <c r="CT91" s="269"/>
      <c r="CU91" s="269"/>
      <c r="CV91" s="269"/>
      <c r="CW91" s="269"/>
      <c r="CX91" s="269"/>
      <c r="CY91" s="269"/>
      <c r="CZ91" s="269"/>
      <c r="DA91" s="269"/>
      <c r="DB91" s="269"/>
      <c r="DC91" s="269"/>
      <c r="DD91" s="269"/>
      <c r="DE91" s="269"/>
      <c r="DF91" s="269"/>
      <c r="DG91" s="269"/>
      <c r="DH91" s="269"/>
      <c r="DI91" s="269"/>
      <c r="DJ91" s="269"/>
      <c r="DK91" s="269"/>
      <c r="DL91" s="269"/>
      <c r="DM91" s="269"/>
      <c r="DN91" s="269"/>
      <c r="DO91" s="269"/>
      <c r="DP91" s="269"/>
      <c r="DQ91" s="269"/>
      <c r="DR91" s="269"/>
      <c r="DS91" s="269"/>
      <c r="DT91" s="269"/>
      <c r="DU91" s="269"/>
      <c r="DV91" s="269"/>
      <c r="DW91" s="269"/>
      <c r="DX91" s="269"/>
      <c r="DY91" s="269"/>
      <c r="DZ91" s="269"/>
      <c r="EA91" s="269"/>
      <c r="EB91" s="269"/>
      <c r="EC91" s="269"/>
      <c r="ED91" s="269"/>
      <c r="EE91" s="269"/>
      <c r="EF91" s="269"/>
      <c r="EG91" s="269"/>
      <c r="EH91" s="269"/>
      <c r="EI91" s="269"/>
      <c r="EJ91" s="269"/>
      <c r="EK91" s="269"/>
      <c r="EL91" s="269"/>
      <c r="EM91" s="269"/>
      <c r="EN91" s="269"/>
      <c r="EO91" s="269"/>
      <c r="EP91" s="269"/>
      <c r="EQ91" s="269"/>
      <c r="ER91" s="269"/>
      <c r="ES91" s="269"/>
      <c r="ET91" s="269"/>
      <c r="EU91" s="269"/>
      <c r="EV91" s="269"/>
      <c r="EW91" s="269"/>
      <c r="EX91" s="269"/>
      <c r="EY91" s="269"/>
      <c r="EZ91" s="269"/>
      <c r="FA91" s="269"/>
      <c r="FB91" s="269"/>
      <c r="FC91" s="269"/>
      <c r="FD91" s="269"/>
      <c r="FE91" s="269"/>
      <c r="FF91" s="269"/>
      <c r="FG91" s="269"/>
      <c r="FH91" s="269"/>
      <c r="FI91" s="269"/>
      <c r="FJ91" s="269"/>
      <c r="FK91" s="269"/>
      <c r="FL91" s="269"/>
      <c r="FM91" s="269"/>
      <c r="FN91" s="269"/>
      <c r="FO91" s="269"/>
      <c r="FP91" s="269"/>
      <c r="FQ91" s="269"/>
      <c r="FR91" s="269"/>
      <c r="FS91" s="269"/>
      <c r="FT91" s="269"/>
      <c r="FU91" s="269"/>
      <c r="FV91" s="269"/>
      <c r="FW91" s="269"/>
      <c r="FX91" s="269"/>
      <c r="FY91" s="269"/>
      <c r="FZ91" s="269"/>
      <c r="GA91" s="269"/>
      <c r="GB91" s="269"/>
      <c r="GC91" s="269"/>
      <c r="GD91" s="269"/>
      <c r="GE91" s="269"/>
      <c r="GF91" s="269"/>
      <c r="GG91" s="269"/>
      <c r="GH91" s="269"/>
      <c r="GI91" s="269"/>
      <c r="GJ91" s="269"/>
      <c r="GK91" s="269"/>
      <c r="GL91" s="269"/>
      <c r="GM91" s="269"/>
      <c r="GN91" s="269"/>
      <c r="GO91" s="269"/>
      <c r="GP91" s="269"/>
      <c r="GQ91" s="269"/>
      <c r="GR91" s="269"/>
      <c r="GS91" s="269"/>
      <c r="GT91" s="269"/>
      <c r="GU91" s="269"/>
      <c r="GV91" s="269"/>
      <c r="GW91" s="269"/>
      <c r="GX91" s="269"/>
      <c r="GY91" s="269"/>
      <c r="GZ91" s="269"/>
      <c r="HA91" s="269"/>
      <c r="HB91" s="269"/>
      <c r="HC91" s="269"/>
      <c r="HD91" s="269"/>
      <c r="HE91" s="269"/>
      <c r="HF91" s="269"/>
      <c r="HG91" s="269"/>
      <c r="HH91" s="269"/>
      <c r="HI91" s="269"/>
      <c r="HJ91" s="269"/>
      <c r="HK91" s="269"/>
      <c r="HL91" s="269"/>
      <c r="HM91" s="269"/>
      <c r="HN91" s="269"/>
      <c r="HO91" s="269"/>
      <c r="HP91" s="269"/>
      <c r="HQ91" s="269"/>
      <c r="HR91" s="269"/>
      <c r="HS91" s="269"/>
      <c r="HT91" s="269"/>
      <c r="HU91" s="269"/>
      <c r="HV91" s="269"/>
      <c r="HW91" s="269"/>
      <c r="HX91" s="269"/>
      <c r="HY91" s="269"/>
      <c r="HZ91" s="269"/>
      <c r="IA91" s="269"/>
      <c r="IB91" s="269"/>
      <c r="IC91" s="269"/>
      <c r="ID91" s="269"/>
      <c r="IE91" s="269"/>
      <c r="IF91" s="269"/>
      <c r="IG91" s="269"/>
      <c r="IH91" s="269"/>
      <c r="II91" s="269"/>
      <c r="IJ91" s="269"/>
      <c r="IK91" s="269"/>
      <c r="IL91" s="269"/>
      <c r="IM91" s="269"/>
      <c r="IN91" s="269"/>
      <c r="IO91" s="269"/>
      <c r="IP91" s="269"/>
      <c r="IQ91" s="269"/>
    </row>
    <row r="92" spans="1:251" ht="12.75">
      <c r="A92" s="269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  <c r="CI92" s="269"/>
      <c r="CJ92" s="269"/>
      <c r="CK92" s="269"/>
      <c r="CL92" s="269"/>
      <c r="CM92" s="269"/>
      <c r="CN92" s="269"/>
      <c r="CO92" s="269"/>
      <c r="CP92" s="269"/>
      <c r="CQ92" s="269"/>
      <c r="CR92" s="269"/>
      <c r="CS92" s="269"/>
      <c r="CT92" s="269"/>
      <c r="CU92" s="269"/>
      <c r="CV92" s="269"/>
      <c r="CW92" s="269"/>
      <c r="CX92" s="269"/>
      <c r="CY92" s="269"/>
      <c r="CZ92" s="269"/>
      <c r="DA92" s="269"/>
      <c r="DB92" s="269"/>
      <c r="DC92" s="269"/>
      <c r="DD92" s="269"/>
      <c r="DE92" s="269"/>
      <c r="DF92" s="269"/>
      <c r="DG92" s="269"/>
      <c r="DH92" s="269"/>
      <c r="DI92" s="269"/>
      <c r="DJ92" s="269"/>
      <c r="DK92" s="269"/>
      <c r="DL92" s="269"/>
      <c r="DM92" s="269"/>
      <c r="DN92" s="269"/>
      <c r="DO92" s="269"/>
      <c r="DP92" s="269"/>
      <c r="DQ92" s="269"/>
      <c r="DR92" s="269"/>
      <c r="DS92" s="269"/>
      <c r="DT92" s="269"/>
      <c r="DU92" s="269"/>
      <c r="DV92" s="269"/>
      <c r="DW92" s="269"/>
      <c r="DX92" s="269"/>
      <c r="DY92" s="269"/>
      <c r="DZ92" s="269"/>
      <c r="EA92" s="269"/>
      <c r="EB92" s="269"/>
      <c r="EC92" s="269"/>
      <c r="ED92" s="269"/>
      <c r="EE92" s="269"/>
      <c r="EF92" s="269"/>
      <c r="EG92" s="269"/>
      <c r="EH92" s="269"/>
      <c r="EI92" s="269"/>
      <c r="EJ92" s="269"/>
      <c r="EK92" s="269"/>
      <c r="EL92" s="269"/>
      <c r="EM92" s="269"/>
      <c r="EN92" s="269"/>
      <c r="EO92" s="269"/>
      <c r="EP92" s="269"/>
      <c r="EQ92" s="269"/>
      <c r="ER92" s="269"/>
      <c r="ES92" s="269"/>
      <c r="ET92" s="269"/>
      <c r="EU92" s="269"/>
      <c r="EV92" s="269"/>
      <c r="EW92" s="269"/>
      <c r="EX92" s="269"/>
      <c r="EY92" s="269"/>
      <c r="EZ92" s="269"/>
      <c r="FA92" s="269"/>
      <c r="FB92" s="269"/>
      <c r="FC92" s="269"/>
      <c r="FD92" s="269"/>
      <c r="FE92" s="269"/>
      <c r="FF92" s="269"/>
      <c r="FG92" s="269"/>
      <c r="FH92" s="269"/>
      <c r="FI92" s="269"/>
      <c r="FJ92" s="269"/>
      <c r="FK92" s="269"/>
      <c r="FL92" s="269"/>
      <c r="FM92" s="269"/>
      <c r="FN92" s="269"/>
      <c r="FO92" s="269"/>
      <c r="FP92" s="269"/>
      <c r="FQ92" s="269"/>
      <c r="FR92" s="269"/>
      <c r="FS92" s="269"/>
      <c r="FT92" s="269"/>
      <c r="FU92" s="269"/>
      <c r="FV92" s="269"/>
      <c r="FW92" s="269"/>
      <c r="FX92" s="269"/>
      <c r="FY92" s="269"/>
      <c r="FZ92" s="269"/>
      <c r="GA92" s="269"/>
      <c r="GB92" s="269"/>
      <c r="GC92" s="269"/>
      <c r="GD92" s="269"/>
      <c r="GE92" s="269"/>
      <c r="GF92" s="269"/>
      <c r="GG92" s="269"/>
      <c r="GH92" s="269"/>
      <c r="GI92" s="269"/>
      <c r="GJ92" s="269"/>
      <c r="GK92" s="269"/>
      <c r="GL92" s="269"/>
      <c r="GM92" s="269"/>
      <c r="GN92" s="269"/>
      <c r="GO92" s="269"/>
      <c r="GP92" s="269"/>
      <c r="GQ92" s="269"/>
      <c r="GR92" s="269"/>
      <c r="GS92" s="269"/>
      <c r="GT92" s="269"/>
      <c r="GU92" s="269"/>
      <c r="GV92" s="269"/>
      <c r="GW92" s="269"/>
      <c r="GX92" s="269"/>
      <c r="GY92" s="269"/>
      <c r="GZ92" s="269"/>
      <c r="HA92" s="269"/>
      <c r="HB92" s="269"/>
      <c r="HC92" s="269"/>
      <c r="HD92" s="269"/>
      <c r="HE92" s="269"/>
      <c r="HF92" s="269"/>
      <c r="HG92" s="269"/>
      <c r="HH92" s="269"/>
      <c r="HI92" s="269"/>
      <c r="HJ92" s="269"/>
      <c r="HK92" s="269"/>
      <c r="HL92" s="269"/>
      <c r="HM92" s="269"/>
      <c r="HN92" s="269"/>
      <c r="HO92" s="269"/>
      <c r="HP92" s="269"/>
      <c r="HQ92" s="269"/>
      <c r="HR92" s="269"/>
      <c r="HS92" s="269"/>
      <c r="HT92" s="269"/>
      <c r="HU92" s="269"/>
      <c r="HV92" s="269"/>
      <c r="HW92" s="269"/>
      <c r="HX92" s="269"/>
      <c r="HY92" s="269"/>
      <c r="HZ92" s="269"/>
      <c r="IA92" s="269"/>
      <c r="IB92" s="269"/>
      <c r="IC92" s="269"/>
      <c r="ID92" s="269"/>
      <c r="IE92" s="269"/>
      <c r="IF92" s="269"/>
      <c r="IG92" s="269"/>
      <c r="IH92" s="269"/>
      <c r="II92" s="269"/>
      <c r="IJ92" s="269"/>
      <c r="IK92" s="269"/>
      <c r="IL92" s="269"/>
      <c r="IM92" s="269"/>
      <c r="IN92" s="269"/>
      <c r="IO92" s="269"/>
      <c r="IP92" s="269"/>
      <c r="IQ92" s="269"/>
    </row>
    <row r="93" spans="1:251" ht="12.75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  <c r="BG93" s="269"/>
      <c r="BH93" s="269"/>
      <c r="BI93" s="269"/>
      <c r="BJ93" s="269"/>
      <c r="BK93" s="269"/>
      <c r="BL93" s="269"/>
      <c r="BM93" s="269"/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  <c r="CA93" s="269"/>
      <c r="CB93" s="269"/>
      <c r="CC93" s="269"/>
      <c r="CD93" s="269"/>
      <c r="CE93" s="269"/>
      <c r="CF93" s="269"/>
      <c r="CG93" s="269"/>
      <c r="CH93" s="269"/>
      <c r="CI93" s="269"/>
      <c r="CJ93" s="269"/>
      <c r="CK93" s="269"/>
      <c r="CL93" s="269"/>
      <c r="CM93" s="269"/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69"/>
      <c r="CY93" s="269"/>
      <c r="CZ93" s="269"/>
      <c r="DA93" s="269"/>
      <c r="DB93" s="269"/>
      <c r="DC93" s="269"/>
      <c r="DD93" s="269"/>
      <c r="DE93" s="269"/>
      <c r="DF93" s="269"/>
      <c r="DG93" s="269"/>
      <c r="DH93" s="269"/>
      <c r="DI93" s="269"/>
      <c r="DJ93" s="269"/>
      <c r="DK93" s="269"/>
      <c r="DL93" s="269"/>
      <c r="DM93" s="269"/>
      <c r="DN93" s="269"/>
      <c r="DO93" s="269"/>
      <c r="DP93" s="269"/>
      <c r="DQ93" s="269"/>
      <c r="DR93" s="269"/>
      <c r="DS93" s="269"/>
      <c r="DT93" s="269"/>
      <c r="DU93" s="269"/>
      <c r="DV93" s="269"/>
      <c r="DW93" s="269"/>
      <c r="DX93" s="269"/>
      <c r="DY93" s="269"/>
      <c r="DZ93" s="269"/>
      <c r="EA93" s="269"/>
      <c r="EB93" s="269"/>
      <c r="EC93" s="269"/>
      <c r="ED93" s="269"/>
      <c r="EE93" s="269"/>
      <c r="EF93" s="269"/>
      <c r="EG93" s="269"/>
      <c r="EH93" s="269"/>
      <c r="EI93" s="269"/>
      <c r="EJ93" s="269"/>
      <c r="EK93" s="269"/>
      <c r="EL93" s="269"/>
      <c r="EM93" s="269"/>
      <c r="EN93" s="269"/>
      <c r="EO93" s="269"/>
      <c r="EP93" s="269"/>
      <c r="EQ93" s="269"/>
      <c r="ER93" s="269"/>
      <c r="ES93" s="269"/>
      <c r="ET93" s="269"/>
      <c r="EU93" s="269"/>
      <c r="EV93" s="269"/>
      <c r="EW93" s="269"/>
      <c r="EX93" s="269"/>
      <c r="EY93" s="269"/>
      <c r="EZ93" s="269"/>
      <c r="FA93" s="269"/>
      <c r="FB93" s="269"/>
      <c r="FC93" s="269"/>
      <c r="FD93" s="269"/>
      <c r="FE93" s="269"/>
      <c r="FF93" s="269"/>
      <c r="FG93" s="269"/>
      <c r="FH93" s="269"/>
      <c r="FI93" s="269"/>
      <c r="FJ93" s="269"/>
      <c r="FK93" s="269"/>
      <c r="FL93" s="269"/>
      <c r="FM93" s="269"/>
      <c r="FN93" s="269"/>
      <c r="FO93" s="269"/>
      <c r="FP93" s="269"/>
      <c r="FQ93" s="269"/>
      <c r="FR93" s="269"/>
      <c r="FS93" s="269"/>
      <c r="FT93" s="269"/>
      <c r="FU93" s="269"/>
      <c r="FV93" s="269"/>
      <c r="FW93" s="269"/>
      <c r="FX93" s="269"/>
      <c r="FY93" s="269"/>
      <c r="FZ93" s="269"/>
      <c r="GA93" s="269"/>
      <c r="GB93" s="269"/>
      <c r="GC93" s="269"/>
      <c r="GD93" s="269"/>
      <c r="GE93" s="269"/>
      <c r="GF93" s="269"/>
      <c r="GG93" s="269"/>
      <c r="GH93" s="269"/>
      <c r="GI93" s="269"/>
      <c r="GJ93" s="269"/>
      <c r="GK93" s="269"/>
      <c r="GL93" s="269"/>
      <c r="GM93" s="269"/>
      <c r="GN93" s="269"/>
      <c r="GO93" s="269"/>
      <c r="GP93" s="269"/>
      <c r="GQ93" s="269"/>
      <c r="GR93" s="269"/>
      <c r="GS93" s="269"/>
      <c r="GT93" s="269"/>
      <c r="GU93" s="269"/>
      <c r="GV93" s="269"/>
      <c r="GW93" s="269"/>
      <c r="GX93" s="269"/>
      <c r="GY93" s="269"/>
      <c r="GZ93" s="269"/>
      <c r="HA93" s="269"/>
      <c r="HB93" s="269"/>
      <c r="HC93" s="269"/>
      <c r="HD93" s="269"/>
      <c r="HE93" s="269"/>
      <c r="HF93" s="269"/>
      <c r="HG93" s="269"/>
      <c r="HH93" s="269"/>
      <c r="HI93" s="269"/>
      <c r="HJ93" s="269"/>
      <c r="HK93" s="269"/>
      <c r="HL93" s="269"/>
      <c r="HM93" s="269"/>
      <c r="HN93" s="269"/>
      <c r="HO93" s="269"/>
      <c r="HP93" s="269"/>
      <c r="HQ93" s="269"/>
      <c r="HR93" s="269"/>
      <c r="HS93" s="269"/>
      <c r="HT93" s="269"/>
      <c r="HU93" s="269"/>
      <c r="HV93" s="269"/>
      <c r="HW93" s="269"/>
      <c r="HX93" s="269"/>
      <c r="HY93" s="269"/>
      <c r="HZ93" s="269"/>
      <c r="IA93" s="269"/>
      <c r="IB93" s="269"/>
      <c r="IC93" s="269"/>
      <c r="ID93" s="269"/>
      <c r="IE93" s="269"/>
      <c r="IF93" s="269"/>
      <c r="IG93" s="269"/>
      <c r="IH93" s="269"/>
      <c r="II93" s="269"/>
      <c r="IJ93" s="269"/>
      <c r="IK93" s="269"/>
      <c r="IL93" s="269"/>
      <c r="IM93" s="269"/>
      <c r="IN93" s="269"/>
      <c r="IO93" s="269"/>
      <c r="IP93" s="269"/>
      <c r="IQ93" s="269"/>
    </row>
    <row r="94" spans="1:251" ht="12.75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  <c r="CA94" s="269"/>
      <c r="CB94" s="269"/>
      <c r="CC94" s="269"/>
      <c r="CD94" s="269"/>
      <c r="CE94" s="269"/>
      <c r="CF94" s="269"/>
      <c r="CG94" s="269"/>
      <c r="CH94" s="269"/>
      <c r="CI94" s="269"/>
      <c r="CJ94" s="269"/>
      <c r="CK94" s="269"/>
      <c r="CL94" s="269"/>
      <c r="CM94" s="269"/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69"/>
      <c r="CY94" s="269"/>
      <c r="CZ94" s="269"/>
      <c r="DA94" s="269"/>
      <c r="DB94" s="269"/>
      <c r="DC94" s="269"/>
      <c r="DD94" s="269"/>
      <c r="DE94" s="269"/>
      <c r="DF94" s="269"/>
      <c r="DG94" s="269"/>
      <c r="DH94" s="269"/>
      <c r="DI94" s="269"/>
      <c r="DJ94" s="269"/>
      <c r="DK94" s="269"/>
      <c r="DL94" s="269"/>
      <c r="DM94" s="269"/>
      <c r="DN94" s="269"/>
      <c r="DO94" s="269"/>
      <c r="DP94" s="269"/>
      <c r="DQ94" s="269"/>
      <c r="DR94" s="269"/>
      <c r="DS94" s="269"/>
      <c r="DT94" s="269"/>
      <c r="DU94" s="269"/>
      <c r="DV94" s="269"/>
      <c r="DW94" s="269"/>
      <c r="DX94" s="269"/>
      <c r="DY94" s="269"/>
      <c r="DZ94" s="269"/>
      <c r="EA94" s="269"/>
      <c r="EB94" s="269"/>
      <c r="EC94" s="269"/>
      <c r="ED94" s="269"/>
      <c r="EE94" s="269"/>
      <c r="EF94" s="269"/>
      <c r="EG94" s="269"/>
      <c r="EH94" s="269"/>
      <c r="EI94" s="269"/>
      <c r="EJ94" s="269"/>
      <c r="EK94" s="269"/>
      <c r="EL94" s="269"/>
      <c r="EM94" s="269"/>
      <c r="EN94" s="269"/>
      <c r="EO94" s="269"/>
      <c r="EP94" s="269"/>
      <c r="EQ94" s="269"/>
      <c r="ER94" s="269"/>
      <c r="ES94" s="269"/>
      <c r="ET94" s="269"/>
      <c r="EU94" s="269"/>
      <c r="EV94" s="269"/>
      <c r="EW94" s="269"/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  <c r="FI94" s="269"/>
      <c r="FJ94" s="269"/>
      <c r="FK94" s="269"/>
      <c r="FL94" s="269"/>
      <c r="FM94" s="269"/>
      <c r="FN94" s="269"/>
      <c r="FO94" s="269"/>
      <c r="FP94" s="269"/>
      <c r="FQ94" s="269"/>
      <c r="FR94" s="269"/>
      <c r="FS94" s="269"/>
      <c r="FT94" s="269"/>
      <c r="FU94" s="269"/>
      <c r="FV94" s="269"/>
      <c r="FW94" s="269"/>
      <c r="FX94" s="269"/>
      <c r="FY94" s="269"/>
      <c r="FZ94" s="269"/>
      <c r="GA94" s="269"/>
      <c r="GB94" s="269"/>
      <c r="GC94" s="269"/>
      <c r="GD94" s="269"/>
      <c r="GE94" s="269"/>
      <c r="GF94" s="269"/>
      <c r="GG94" s="269"/>
      <c r="GH94" s="269"/>
      <c r="GI94" s="269"/>
      <c r="GJ94" s="269"/>
      <c r="GK94" s="269"/>
      <c r="GL94" s="269"/>
      <c r="GM94" s="269"/>
      <c r="GN94" s="269"/>
      <c r="GO94" s="269"/>
      <c r="GP94" s="269"/>
      <c r="GQ94" s="269"/>
      <c r="GR94" s="269"/>
      <c r="GS94" s="269"/>
      <c r="GT94" s="269"/>
      <c r="GU94" s="269"/>
      <c r="GV94" s="269"/>
      <c r="GW94" s="269"/>
      <c r="GX94" s="269"/>
      <c r="GY94" s="269"/>
      <c r="GZ94" s="269"/>
      <c r="HA94" s="269"/>
      <c r="HB94" s="269"/>
      <c r="HC94" s="269"/>
      <c r="HD94" s="269"/>
      <c r="HE94" s="269"/>
      <c r="HF94" s="269"/>
      <c r="HG94" s="269"/>
      <c r="HH94" s="269"/>
      <c r="HI94" s="269"/>
      <c r="HJ94" s="269"/>
      <c r="HK94" s="269"/>
      <c r="HL94" s="269"/>
      <c r="HM94" s="269"/>
      <c r="HN94" s="269"/>
      <c r="HO94" s="269"/>
      <c r="HP94" s="269"/>
      <c r="HQ94" s="269"/>
      <c r="HR94" s="269"/>
      <c r="HS94" s="269"/>
      <c r="HT94" s="269"/>
      <c r="HU94" s="269"/>
      <c r="HV94" s="269"/>
      <c r="HW94" s="269"/>
      <c r="HX94" s="269"/>
      <c r="HY94" s="269"/>
      <c r="HZ94" s="269"/>
      <c r="IA94" s="269"/>
      <c r="IB94" s="269"/>
      <c r="IC94" s="269"/>
      <c r="ID94" s="269"/>
      <c r="IE94" s="269"/>
      <c r="IF94" s="269"/>
      <c r="IG94" s="269"/>
      <c r="IH94" s="269"/>
      <c r="II94" s="269"/>
      <c r="IJ94" s="269"/>
      <c r="IK94" s="269"/>
      <c r="IL94" s="269"/>
      <c r="IM94" s="269"/>
      <c r="IN94" s="269"/>
      <c r="IO94" s="269"/>
      <c r="IP94" s="269"/>
      <c r="IQ94" s="269"/>
    </row>
    <row r="95" spans="1:251" ht="12.75">
      <c r="A95" s="269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69"/>
      <c r="DN95" s="26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269"/>
      <c r="EL95" s="269"/>
      <c r="EM95" s="269"/>
      <c r="EN95" s="269"/>
      <c r="EO95" s="269"/>
      <c r="EP95" s="269"/>
      <c r="EQ95" s="269"/>
      <c r="ER95" s="269"/>
      <c r="ES95" s="269"/>
      <c r="ET95" s="269"/>
      <c r="EU95" s="269"/>
      <c r="EV95" s="269"/>
      <c r="EW95" s="269"/>
      <c r="EX95" s="269"/>
      <c r="EY95" s="269"/>
      <c r="EZ95" s="269"/>
      <c r="FA95" s="269"/>
      <c r="FB95" s="269"/>
      <c r="FC95" s="269"/>
      <c r="FD95" s="269"/>
      <c r="FE95" s="269"/>
      <c r="FF95" s="269"/>
      <c r="FG95" s="269"/>
      <c r="FH95" s="269"/>
      <c r="FI95" s="269"/>
      <c r="FJ95" s="269"/>
      <c r="FK95" s="269"/>
      <c r="FL95" s="269"/>
      <c r="FM95" s="269"/>
      <c r="FN95" s="269"/>
      <c r="FO95" s="269"/>
      <c r="FP95" s="269"/>
      <c r="FQ95" s="269"/>
      <c r="FR95" s="269"/>
      <c r="FS95" s="269"/>
      <c r="FT95" s="269"/>
      <c r="FU95" s="269"/>
      <c r="FV95" s="269"/>
      <c r="FW95" s="269"/>
      <c r="FX95" s="269"/>
      <c r="FY95" s="269"/>
      <c r="FZ95" s="269"/>
      <c r="GA95" s="269"/>
      <c r="GB95" s="269"/>
      <c r="GC95" s="269"/>
      <c r="GD95" s="269"/>
      <c r="GE95" s="269"/>
      <c r="GF95" s="269"/>
      <c r="GG95" s="269"/>
      <c r="GH95" s="269"/>
      <c r="GI95" s="269"/>
      <c r="GJ95" s="269"/>
      <c r="GK95" s="269"/>
      <c r="GL95" s="269"/>
      <c r="GM95" s="269"/>
      <c r="GN95" s="269"/>
      <c r="GO95" s="269"/>
      <c r="GP95" s="269"/>
      <c r="GQ95" s="269"/>
      <c r="GR95" s="269"/>
      <c r="GS95" s="269"/>
      <c r="GT95" s="269"/>
      <c r="GU95" s="269"/>
      <c r="GV95" s="269"/>
      <c r="GW95" s="269"/>
      <c r="GX95" s="269"/>
      <c r="GY95" s="269"/>
      <c r="GZ95" s="269"/>
      <c r="HA95" s="269"/>
      <c r="HB95" s="269"/>
      <c r="HC95" s="269"/>
      <c r="HD95" s="269"/>
      <c r="HE95" s="269"/>
      <c r="HF95" s="269"/>
      <c r="HG95" s="269"/>
      <c r="HH95" s="269"/>
      <c r="HI95" s="269"/>
      <c r="HJ95" s="269"/>
      <c r="HK95" s="269"/>
      <c r="HL95" s="269"/>
      <c r="HM95" s="269"/>
      <c r="HN95" s="269"/>
      <c r="HO95" s="269"/>
      <c r="HP95" s="269"/>
      <c r="HQ95" s="269"/>
      <c r="HR95" s="269"/>
      <c r="HS95" s="269"/>
      <c r="HT95" s="269"/>
      <c r="HU95" s="269"/>
      <c r="HV95" s="269"/>
      <c r="HW95" s="269"/>
      <c r="HX95" s="269"/>
      <c r="HY95" s="269"/>
      <c r="HZ95" s="269"/>
      <c r="IA95" s="269"/>
      <c r="IB95" s="269"/>
      <c r="IC95" s="269"/>
      <c r="ID95" s="269"/>
      <c r="IE95" s="269"/>
      <c r="IF95" s="269"/>
      <c r="IG95" s="269"/>
      <c r="IH95" s="269"/>
      <c r="II95" s="269"/>
      <c r="IJ95" s="269"/>
      <c r="IK95" s="269"/>
      <c r="IL95" s="269"/>
      <c r="IM95" s="269"/>
      <c r="IN95" s="269"/>
      <c r="IO95" s="269"/>
      <c r="IP95" s="269"/>
      <c r="IQ95" s="269"/>
    </row>
    <row r="96" spans="1:251" ht="12.75">
      <c r="A96" s="269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69"/>
      <c r="DD96" s="269"/>
      <c r="DE96" s="269"/>
      <c r="DF96" s="269"/>
      <c r="DG96" s="269"/>
      <c r="DH96" s="269"/>
      <c r="DI96" s="269"/>
      <c r="DJ96" s="269"/>
      <c r="DK96" s="269"/>
      <c r="DL96" s="269"/>
      <c r="DM96" s="269"/>
      <c r="DN96" s="269"/>
      <c r="DO96" s="269"/>
      <c r="DP96" s="269"/>
      <c r="DQ96" s="269"/>
      <c r="DR96" s="269"/>
      <c r="DS96" s="269"/>
      <c r="DT96" s="269"/>
      <c r="DU96" s="269"/>
      <c r="DV96" s="269"/>
      <c r="DW96" s="269"/>
      <c r="DX96" s="269"/>
      <c r="DY96" s="269"/>
      <c r="DZ96" s="269"/>
      <c r="EA96" s="269"/>
      <c r="EB96" s="269"/>
      <c r="EC96" s="269"/>
      <c r="ED96" s="269"/>
      <c r="EE96" s="269"/>
      <c r="EF96" s="269"/>
      <c r="EG96" s="269"/>
      <c r="EH96" s="269"/>
      <c r="EI96" s="269"/>
      <c r="EJ96" s="269"/>
      <c r="EK96" s="269"/>
      <c r="EL96" s="269"/>
      <c r="EM96" s="269"/>
      <c r="EN96" s="269"/>
      <c r="EO96" s="269"/>
      <c r="EP96" s="269"/>
      <c r="EQ96" s="269"/>
      <c r="ER96" s="269"/>
      <c r="ES96" s="269"/>
      <c r="ET96" s="269"/>
      <c r="EU96" s="269"/>
      <c r="EV96" s="269"/>
      <c r="EW96" s="269"/>
      <c r="EX96" s="269"/>
      <c r="EY96" s="269"/>
      <c r="EZ96" s="269"/>
      <c r="FA96" s="269"/>
      <c r="FB96" s="269"/>
      <c r="FC96" s="269"/>
      <c r="FD96" s="269"/>
      <c r="FE96" s="269"/>
      <c r="FF96" s="269"/>
      <c r="FG96" s="269"/>
      <c r="FH96" s="269"/>
      <c r="FI96" s="269"/>
      <c r="FJ96" s="269"/>
      <c r="FK96" s="269"/>
      <c r="FL96" s="269"/>
      <c r="FM96" s="269"/>
      <c r="FN96" s="269"/>
      <c r="FO96" s="269"/>
      <c r="FP96" s="269"/>
      <c r="FQ96" s="269"/>
      <c r="FR96" s="269"/>
      <c r="FS96" s="269"/>
      <c r="FT96" s="269"/>
      <c r="FU96" s="269"/>
      <c r="FV96" s="269"/>
      <c r="FW96" s="269"/>
      <c r="FX96" s="269"/>
      <c r="FY96" s="269"/>
      <c r="FZ96" s="269"/>
      <c r="GA96" s="269"/>
      <c r="GB96" s="269"/>
      <c r="GC96" s="269"/>
      <c r="GD96" s="269"/>
      <c r="GE96" s="269"/>
      <c r="GF96" s="269"/>
      <c r="GG96" s="269"/>
      <c r="GH96" s="269"/>
      <c r="GI96" s="269"/>
      <c r="GJ96" s="269"/>
      <c r="GK96" s="269"/>
      <c r="GL96" s="269"/>
      <c r="GM96" s="269"/>
      <c r="GN96" s="269"/>
      <c r="GO96" s="269"/>
      <c r="GP96" s="269"/>
      <c r="GQ96" s="269"/>
      <c r="GR96" s="269"/>
      <c r="GS96" s="269"/>
      <c r="GT96" s="269"/>
      <c r="GU96" s="269"/>
      <c r="GV96" s="269"/>
      <c r="GW96" s="269"/>
      <c r="GX96" s="269"/>
      <c r="GY96" s="269"/>
      <c r="GZ96" s="269"/>
      <c r="HA96" s="269"/>
      <c r="HB96" s="269"/>
      <c r="HC96" s="269"/>
      <c r="HD96" s="269"/>
      <c r="HE96" s="269"/>
      <c r="HF96" s="269"/>
      <c r="HG96" s="269"/>
      <c r="HH96" s="269"/>
      <c r="HI96" s="269"/>
      <c r="HJ96" s="269"/>
      <c r="HK96" s="269"/>
      <c r="HL96" s="269"/>
      <c r="HM96" s="269"/>
      <c r="HN96" s="269"/>
      <c r="HO96" s="269"/>
      <c r="HP96" s="269"/>
      <c r="HQ96" s="269"/>
      <c r="HR96" s="269"/>
      <c r="HS96" s="269"/>
      <c r="HT96" s="269"/>
      <c r="HU96" s="269"/>
      <c r="HV96" s="269"/>
      <c r="HW96" s="269"/>
      <c r="HX96" s="269"/>
      <c r="HY96" s="269"/>
      <c r="HZ96" s="269"/>
      <c r="IA96" s="269"/>
      <c r="IB96" s="269"/>
      <c r="IC96" s="269"/>
      <c r="ID96" s="269"/>
      <c r="IE96" s="269"/>
      <c r="IF96" s="269"/>
      <c r="IG96" s="269"/>
      <c r="IH96" s="269"/>
      <c r="II96" s="269"/>
      <c r="IJ96" s="269"/>
      <c r="IK96" s="269"/>
      <c r="IL96" s="269"/>
      <c r="IM96" s="269"/>
      <c r="IN96" s="269"/>
      <c r="IO96" s="269"/>
      <c r="IP96" s="269"/>
      <c r="IQ96" s="269"/>
    </row>
    <row r="97" spans="1:251" ht="12.75">
      <c r="A97" s="269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69"/>
      <c r="DD97" s="269"/>
      <c r="DE97" s="269"/>
      <c r="DF97" s="269"/>
      <c r="DG97" s="269"/>
      <c r="DH97" s="269"/>
      <c r="DI97" s="269"/>
      <c r="DJ97" s="269"/>
      <c r="DK97" s="269"/>
      <c r="DL97" s="269"/>
      <c r="DM97" s="269"/>
      <c r="DN97" s="269"/>
      <c r="DO97" s="269"/>
      <c r="DP97" s="269"/>
      <c r="DQ97" s="269"/>
      <c r="DR97" s="269"/>
      <c r="DS97" s="269"/>
      <c r="DT97" s="269"/>
      <c r="DU97" s="269"/>
      <c r="DV97" s="269"/>
      <c r="DW97" s="269"/>
      <c r="DX97" s="269"/>
      <c r="DY97" s="269"/>
      <c r="DZ97" s="269"/>
      <c r="EA97" s="269"/>
      <c r="EB97" s="269"/>
      <c r="EC97" s="269"/>
      <c r="ED97" s="269"/>
      <c r="EE97" s="269"/>
      <c r="EF97" s="269"/>
      <c r="EG97" s="269"/>
      <c r="EH97" s="269"/>
      <c r="EI97" s="269"/>
      <c r="EJ97" s="269"/>
      <c r="EK97" s="269"/>
      <c r="EL97" s="269"/>
      <c r="EM97" s="269"/>
      <c r="EN97" s="269"/>
      <c r="EO97" s="269"/>
      <c r="EP97" s="269"/>
      <c r="EQ97" s="269"/>
      <c r="ER97" s="269"/>
      <c r="ES97" s="269"/>
      <c r="ET97" s="269"/>
      <c r="EU97" s="269"/>
      <c r="EV97" s="269"/>
      <c r="EW97" s="269"/>
      <c r="EX97" s="269"/>
      <c r="EY97" s="269"/>
      <c r="EZ97" s="269"/>
      <c r="FA97" s="269"/>
      <c r="FB97" s="269"/>
      <c r="FC97" s="269"/>
      <c r="FD97" s="269"/>
      <c r="FE97" s="269"/>
      <c r="FF97" s="269"/>
      <c r="FG97" s="269"/>
      <c r="FH97" s="269"/>
      <c r="FI97" s="269"/>
      <c r="FJ97" s="269"/>
      <c r="FK97" s="269"/>
      <c r="FL97" s="269"/>
      <c r="FM97" s="269"/>
      <c r="FN97" s="269"/>
      <c r="FO97" s="269"/>
      <c r="FP97" s="269"/>
      <c r="FQ97" s="269"/>
      <c r="FR97" s="269"/>
      <c r="FS97" s="269"/>
      <c r="FT97" s="269"/>
      <c r="FU97" s="269"/>
      <c r="FV97" s="269"/>
      <c r="FW97" s="269"/>
      <c r="FX97" s="269"/>
      <c r="FY97" s="269"/>
      <c r="FZ97" s="269"/>
      <c r="GA97" s="269"/>
      <c r="GB97" s="269"/>
      <c r="GC97" s="269"/>
      <c r="GD97" s="269"/>
      <c r="GE97" s="269"/>
      <c r="GF97" s="269"/>
      <c r="GG97" s="269"/>
      <c r="GH97" s="269"/>
      <c r="GI97" s="269"/>
      <c r="GJ97" s="269"/>
      <c r="GK97" s="269"/>
      <c r="GL97" s="269"/>
      <c r="GM97" s="269"/>
      <c r="GN97" s="269"/>
      <c r="GO97" s="269"/>
      <c r="GP97" s="269"/>
      <c r="GQ97" s="269"/>
      <c r="GR97" s="269"/>
      <c r="GS97" s="269"/>
      <c r="GT97" s="269"/>
      <c r="GU97" s="269"/>
      <c r="GV97" s="269"/>
      <c r="GW97" s="269"/>
      <c r="GX97" s="269"/>
      <c r="GY97" s="269"/>
      <c r="GZ97" s="269"/>
      <c r="HA97" s="269"/>
      <c r="HB97" s="269"/>
      <c r="HC97" s="269"/>
      <c r="HD97" s="269"/>
      <c r="HE97" s="269"/>
      <c r="HF97" s="269"/>
      <c r="HG97" s="269"/>
      <c r="HH97" s="269"/>
      <c r="HI97" s="269"/>
      <c r="HJ97" s="269"/>
      <c r="HK97" s="269"/>
      <c r="HL97" s="269"/>
      <c r="HM97" s="269"/>
      <c r="HN97" s="269"/>
      <c r="HO97" s="269"/>
      <c r="HP97" s="269"/>
      <c r="HQ97" s="269"/>
      <c r="HR97" s="269"/>
      <c r="HS97" s="269"/>
      <c r="HT97" s="269"/>
      <c r="HU97" s="269"/>
      <c r="HV97" s="269"/>
      <c r="HW97" s="269"/>
      <c r="HX97" s="269"/>
      <c r="HY97" s="269"/>
      <c r="HZ97" s="269"/>
      <c r="IA97" s="269"/>
      <c r="IB97" s="269"/>
      <c r="IC97" s="269"/>
      <c r="ID97" s="269"/>
      <c r="IE97" s="269"/>
      <c r="IF97" s="269"/>
      <c r="IG97" s="269"/>
      <c r="IH97" s="269"/>
      <c r="II97" s="269"/>
      <c r="IJ97" s="269"/>
      <c r="IK97" s="269"/>
      <c r="IL97" s="269"/>
      <c r="IM97" s="269"/>
      <c r="IN97" s="269"/>
      <c r="IO97" s="269"/>
      <c r="IP97" s="269"/>
      <c r="IQ97" s="269"/>
    </row>
    <row r="98" spans="1:251" ht="12.75">
      <c r="A98" s="269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69"/>
      <c r="DS98" s="269"/>
      <c r="DT98" s="269"/>
      <c r="DU98" s="269"/>
      <c r="DV98" s="269"/>
      <c r="DW98" s="269"/>
      <c r="DX98" s="269"/>
      <c r="DY98" s="269"/>
      <c r="DZ98" s="269"/>
      <c r="EA98" s="269"/>
      <c r="EB98" s="269"/>
      <c r="EC98" s="269"/>
      <c r="ED98" s="269"/>
      <c r="EE98" s="269"/>
      <c r="EF98" s="269"/>
      <c r="EG98" s="269"/>
      <c r="EH98" s="269"/>
      <c r="EI98" s="269"/>
      <c r="EJ98" s="269"/>
      <c r="EK98" s="269"/>
      <c r="EL98" s="269"/>
      <c r="EM98" s="269"/>
      <c r="EN98" s="269"/>
      <c r="EO98" s="269"/>
      <c r="EP98" s="269"/>
      <c r="EQ98" s="269"/>
      <c r="ER98" s="269"/>
      <c r="ES98" s="269"/>
      <c r="ET98" s="269"/>
      <c r="EU98" s="269"/>
      <c r="EV98" s="269"/>
      <c r="EW98" s="269"/>
      <c r="EX98" s="269"/>
      <c r="EY98" s="269"/>
      <c r="EZ98" s="269"/>
      <c r="FA98" s="269"/>
      <c r="FB98" s="269"/>
      <c r="FC98" s="269"/>
      <c r="FD98" s="269"/>
      <c r="FE98" s="269"/>
      <c r="FF98" s="269"/>
      <c r="FG98" s="269"/>
      <c r="FH98" s="269"/>
      <c r="FI98" s="269"/>
      <c r="FJ98" s="269"/>
      <c r="FK98" s="269"/>
      <c r="FL98" s="269"/>
      <c r="FM98" s="269"/>
      <c r="FN98" s="269"/>
      <c r="FO98" s="269"/>
      <c r="FP98" s="269"/>
      <c r="FQ98" s="269"/>
      <c r="FR98" s="269"/>
      <c r="FS98" s="269"/>
      <c r="FT98" s="269"/>
      <c r="FU98" s="269"/>
      <c r="FV98" s="269"/>
      <c r="FW98" s="269"/>
      <c r="FX98" s="269"/>
      <c r="FY98" s="269"/>
      <c r="FZ98" s="269"/>
      <c r="GA98" s="269"/>
      <c r="GB98" s="269"/>
      <c r="GC98" s="269"/>
      <c r="GD98" s="269"/>
      <c r="GE98" s="269"/>
      <c r="GF98" s="269"/>
      <c r="GG98" s="269"/>
      <c r="GH98" s="269"/>
      <c r="GI98" s="269"/>
      <c r="GJ98" s="269"/>
      <c r="GK98" s="269"/>
      <c r="GL98" s="269"/>
      <c r="GM98" s="269"/>
      <c r="GN98" s="269"/>
      <c r="GO98" s="269"/>
      <c r="GP98" s="269"/>
      <c r="GQ98" s="269"/>
      <c r="GR98" s="269"/>
      <c r="GS98" s="269"/>
      <c r="GT98" s="269"/>
      <c r="GU98" s="269"/>
      <c r="GV98" s="269"/>
      <c r="GW98" s="269"/>
      <c r="GX98" s="269"/>
      <c r="GY98" s="269"/>
      <c r="GZ98" s="269"/>
      <c r="HA98" s="269"/>
      <c r="HB98" s="269"/>
      <c r="HC98" s="269"/>
      <c r="HD98" s="269"/>
      <c r="HE98" s="269"/>
      <c r="HF98" s="269"/>
      <c r="HG98" s="269"/>
      <c r="HH98" s="269"/>
      <c r="HI98" s="269"/>
      <c r="HJ98" s="269"/>
      <c r="HK98" s="269"/>
      <c r="HL98" s="269"/>
      <c r="HM98" s="269"/>
      <c r="HN98" s="269"/>
      <c r="HO98" s="269"/>
      <c r="HP98" s="269"/>
      <c r="HQ98" s="269"/>
      <c r="HR98" s="269"/>
      <c r="HS98" s="269"/>
      <c r="HT98" s="269"/>
      <c r="HU98" s="269"/>
      <c r="HV98" s="269"/>
      <c r="HW98" s="269"/>
      <c r="HX98" s="269"/>
      <c r="HY98" s="269"/>
      <c r="HZ98" s="269"/>
      <c r="IA98" s="269"/>
      <c r="IB98" s="269"/>
      <c r="IC98" s="269"/>
      <c r="ID98" s="269"/>
      <c r="IE98" s="269"/>
      <c r="IF98" s="269"/>
      <c r="IG98" s="269"/>
      <c r="IH98" s="269"/>
      <c r="II98" s="269"/>
      <c r="IJ98" s="269"/>
      <c r="IK98" s="269"/>
      <c r="IL98" s="269"/>
      <c r="IM98" s="269"/>
      <c r="IN98" s="269"/>
      <c r="IO98" s="269"/>
      <c r="IP98" s="269"/>
      <c r="IQ98" s="269"/>
    </row>
    <row r="99" spans="1:251" ht="12.75">
      <c r="A99" s="269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69"/>
      <c r="DM99" s="269"/>
      <c r="DN99" s="269"/>
      <c r="DO99" s="269"/>
      <c r="DP99" s="269"/>
      <c r="DQ99" s="269"/>
      <c r="DR99" s="269"/>
      <c r="DS99" s="269"/>
      <c r="DT99" s="269"/>
      <c r="DU99" s="269"/>
      <c r="DV99" s="269"/>
      <c r="DW99" s="269"/>
      <c r="DX99" s="269"/>
      <c r="DY99" s="269"/>
      <c r="DZ99" s="269"/>
      <c r="EA99" s="269"/>
      <c r="EB99" s="269"/>
      <c r="EC99" s="269"/>
      <c r="ED99" s="269"/>
      <c r="EE99" s="269"/>
      <c r="EF99" s="269"/>
      <c r="EG99" s="269"/>
      <c r="EH99" s="269"/>
      <c r="EI99" s="269"/>
      <c r="EJ99" s="269"/>
      <c r="EK99" s="269"/>
      <c r="EL99" s="269"/>
      <c r="EM99" s="269"/>
      <c r="EN99" s="269"/>
      <c r="EO99" s="269"/>
      <c r="EP99" s="269"/>
      <c r="EQ99" s="269"/>
      <c r="ER99" s="269"/>
      <c r="ES99" s="269"/>
      <c r="ET99" s="269"/>
      <c r="EU99" s="269"/>
      <c r="EV99" s="269"/>
      <c r="EW99" s="269"/>
      <c r="EX99" s="269"/>
      <c r="EY99" s="269"/>
      <c r="EZ99" s="269"/>
      <c r="FA99" s="269"/>
      <c r="FB99" s="269"/>
      <c r="FC99" s="269"/>
      <c r="FD99" s="269"/>
      <c r="FE99" s="269"/>
      <c r="FF99" s="269"/>
      <c r="FG99" s="269"/>
      <c r="FH99" s="269"/>
      <c r="FI99" s="269"/>
      <c r="FJ99" s="269"/>
      <c r="FK99" s="269"/>
      <c r="FL99" s="269"/>
      <c r="FM99" s="269"/>
      <c r="FN99" s="269"/>
      <c r="FO99" s="269"/>
      <c r="FP99" s="269"/>
      <c r="FQ99" s="269"/>
      <c r="FR99" s="269"/>
      <c r="FS99" s="269"/>
      <c r="FT99" s="269"/>
      <c r="FU99" s="269"/>
      <c r="FV99" s="269"/>
      <c r="FW99" s="269"/>
      <c r="FX99" s="269"/>
      <c r="FY99" s="269"/>
      <c r="FZ99" s="269"/>
      <c r="GA99" s="269"/>
      <c r="GB99" s="269"/>
      <c r="GC99" s="269"/>
      <c r="GD99" s="269"/>
      <c r="GE99" s="269"/>
      <c r="GF99" s="269"/>
      <c r="GG99" s="269"/>
      <c r="GH99" s="269"/>
      <c r="GI99" s="269"/>
      <c r="GJ99" s="269"/>
      <c r="GK99" s="269"/>
      <c r="GL99" s="269"/>
      <c r="GM99" s="269"/>
      <c r="GN99" s="269"/>
      <c r="GO99" s="269"/>
      <c r="GP99" s="269"/>
      <c r="GQ99" s="269"/>
      <c r="GR99" s="269"/>
      <c r="GS99" s="269"/>
      <c r="GT99" s="269"/>
      <c r="GU99" s="269"/>
      <c r="GV99" s="269"/>
      <c r="GW99" s="269"/>
      <c r="GX99" s="269"/>
      <c r="GY99" s="269"/>
      <c r="GZ99" s="269"/>
      <c r="HA99" s="269"/>
      <c r="HB99" s="269"/>
      <c r="HC99" s="269"/>
      <c r="HD99" s="269"/>
      <c r="HE99" s="269"/>
      <c r="HF99" s="269"/>
      <c r="HG99" s="269"/>
      <c r="HH99" s="269"/>
      <c r="HI99" s="269"/>
      <c r="HJ99" s="269"/>
      <c r="HK99" s="269"/>
      <c r="HL99" s="269"/>
      <c r="HM99" s="269"/>
      <c r="HN99" s="269"/>
      <c r="HO99" s="269"/>
      <c r="HP99" s="269"/>
      <c r="HQ99" s="269"/>
      <c r="HR99" s="269"/>
      <c r="HS99" s="269"/>
      <c r="HT99" s="269"/>
      <c r="HU99" s="269"/>
      <c r="HV99" s="269"/>
      <c r="HW99" s="269"/>
      <c r="HX99" s="269"/>
      <c r="HY99" s="269"/>
      <c r="HZ99" s="269"/>
      <c r="IA99" s="269"/>
      <c r="IB99" s="269"/>
      <c r="IC99" s="269"/>
      <c r="ID99" s="269"/>
      <c r="IE99" s="269"/>
      <c r="IF99" s="269"/>
      <c r="IG99" s="269"/>
      <c r="IH99" s="269"/>
      <c r="II99" s="269"/>
      <c r="IJ99" s="269"/>
      <c r="IK99" s="269"/>
      <c r="IL99" s="269"/>
      <c r="IM99" s="269"/>
      <c r="IN99" s="269"/>
      <c r="IO99" s="269"/>
      <c r="IP99" s="269"/>
      <c r="IQ99" s="269"/>
    </row>
    <row r="100" spans="1:251" ht="12.75">
      <c r="A100" s="269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69"/>
      <c r="DQ100" s="269"/>
      <c r="DR100" s="269"/>
      <c r="DS100" s="269"/>
      <c r="DT100" s="269"/>
      <c r="DU100" s="269"/>
      <c r="DV100" s="269"/>
      <c r="DW100" s="269"/>
      <c r="DX100" s="269"/>
      <c r="DY100" s="269"/>
      <c r="DZ100" s="269"/>
      <c r="EA100" s="269"/>
      <c r="EB100" s="269"/>
      <c r="EC100" s="269"/>
      <c r="ED100" s="269"/>
      <c r="EE100" s="269"/>
      <c r="EF100" s="269"/>
      <c r="EG100" s="269"/>
      <c r="EH100" s="269"/>
      <c r="EI100" s="269"/>
      <c r="EJ100" s="269"/>
      <c r="EK100" s="269"/>
      <c r="EL100" s="269"/>
      <c r="EM100" s="269"/>
      <c r="EN100" s="269"/>
      <c r="EO100" s="269"/>
      <c r="EP100" s="269"/>
      <c r="EQ100" s="269"/>
      <c r="ER100" s="269"/>
      <c r="ES100" s="269"/>
      <c r="ET100" s="269"/>
      <c r="EU100" s="269"/>
      <c r="EV100" s="269"/>
      <c r="EW100" s="269"/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  <c r="FH100" s="269"/>
      <c r="FI100" s="269"/>
      <c r="FJ100" s="269"/>
      <c r="FK100" s="269"/>
      <c r="FL100" s="269"/>
      <c r="FM100" s="269"/>
      <c r="FN100" s="269"/>
      <c r="FO100" s="269"/>
      <c r="FP100" s="269"/>
      <c r="FQ100" s="269"/>
      <c r="FR100" s="269"/>
      <c r="FS100" s="269"/>
      <c r="FT100" s="269"/>
      <c r="FU100" s="269"/>
      <c r="FV100" s="269"/>
      <c r="FW100" s="269"/>
      <c r="FX100" s="269"/>
      <c r="FY100" s="269"/>
      <c r="FZ100" s="269"/>
      <c r="GA100" s="269"/>
      <c r="GB100" s="269"/>
      <c r="GC100" s="269"/>
      <c r="GD100" s="269"/>
      <c r="GE100" s="269"/>
      <c r="GF100" s="269"/>
      <c r="GG100" s="269"/>
      <c r="GH100" s="269"/>
      <c r="GI100" s="269"/>
      <c r="GJ100" s="269"/>
      <c r="GK100" s="269"/>
      <c r="GL100" s="269"/>
      <c r="GM100" s="269"/>
      <c r="GN100" s="269"/>
      <c r="GO100" s="269"/>
      <c r="GP100" s="269"/>
      <c r="GQ100" s="269"/>
      <c r="GR100" s="269"/>
      <c r="GS100" s="269"/>
      <c r="GT100" s="269"/>
      <c r="GU100" s="269"/>
      <c r="GV100" s="269"/>
      <c r="GW100" s="269"/>
      <c r="GX100" s="269"/>
      <c r="GY100" s="269"/>
      <c r="GZ100" s="269"/>
      <c r="HA100" s="269"/>
      <c r="HB100" s="269"/>
      <c r="HC100" s="269"/>
      <c r="HD100" s="269"/>
      <c r="HE100" s="269"/>
      <c r="HF100" s="269"/>
      <c r="HG100" s="269"/>
      <c r="HH100" s="269"/>
      <c r="HI100" s="269"/>
      <c r="HJ100" s="269"/>
      <c r="HK100" s="269"/>
      <c r="HL100" s="269"/>
      <c r="HM100" s="269"/>
      <c r="HN100" s="269"/>
      <c r="HO100" s="269"/>
      <c r="HP100" s="269"/>
      <c r="HQ100" s="269"/>
      <c r="HR100" s="269"/>
      <c r="HS100" s="269"/>
      <c r="HT100" s="269"/>
      <c r="HU100" s="269"/>
      <c r="HV100" s="269"/>
      <c r="HW100" s="269"/>
      <c r="HX100" s="269"/>
      <c r="HY100" s="269"/>
      <c r="HZ100" s="269"/>
      <c r="IA100" s="269"/>
      <c r="IB100" s="269"/>
      <c r="IC100" s="269"/>
      <c r="ID100" s="269"/>
      <c r="IE100" s="269"/>
      <c r="IF100" s="269"/>
      <c r="IG100" s="269"/>
      <c r="IH100" s="269"/>
      <c r="II100" s="269"/>
      <c r="IJ100" s="269"/>
      <c r="IK100" s="269"/>
      <c r="IL100" s="269"/>
      <c r="IM100" s="269"/>
      <c r="IN100" s="269"/>
      <c r="IO100" s="269"/>
      <c r="IP100" s="269"/>
      <c r="IQ100" s="269"/>
    </row>
    <row r="101" spans="1:251" ht="12.75">
      <c r="A101" s="269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69"/>
      <c r="DN101" s="269"/>
      <c r="DO101" s="269"/>
      <c r="DP101" s="269"/>
      <c r="DQ101" s="269"/>
      <c r="DR101" s="269"/>
      <c r="DS101" s="269"/>
      <c r="DT101" s="269"/>
      <c r="DU101" s="269"/>
      <c r="DV101" s="269"/>
      <c r="DW101" s="269"/>
      <c r="DX101" s="269"/>
      <c r="DY101" s="269"/>
      <c r="DZ101" s="269"/>
      <c r="EA101" s="269"/>
      <c r="EB101" s="269"/>
      <c r="EC101" s="269"/>
      <c r="ED101" s="269"/>
      <c r="EE101" s="269"/>
      <c r="EF101" s="269"/>
      <c r="EG101" s="269"/>
      <c r="EH101" s="269"/>
      <c r="EI101" s="269"/>
      <c r="EJ101" s="269"/>
      <c r="EK101" s="269"/>
      <c r="EL101" s="269"/>
      <c r="EM101" s="269"/>
      <c r="EN101" s="269"/>
      <c r="EO101" s="269"/>
      <c r="EP101" s="269"/>
      <c r="EQ101" s="269"/>
      <c r="ER101" s="269"/>
      <c r="ES101" s="269"/>
      <c r="ET101" s="269"/>
      <c r="EU101" s="269"/>
      <c r="EV101" s="269"/>
      <c r="EW101" s="269"/>
      <c r="EX101" s="269"/>
      <c r="EY101" s="269"/>
      <c r="EZ101" s="269"/>
      <c r="FA101" s="269"/>
      <c r="FB101" s="269"/>
      <c r="FC101" s="269"/>
      <c r="FD101" s="269"/>
      <c r="FE101" s="269"/>
      <c r="FF101" s="269"/>
      <c r="FG101" s="269"/>
      <c r="FH101" s="269"/>
      <c r="FI101" s="269"/>
      <c r="FJ101" s="269"/>
      <c r="FK101" s="269"/>
      <c r="FL101" s="269"/>
      <c r="FM101" s="269"/>
      <c r="FN101" s="269"/>
      <c r="FO101" s="269"/>
      <c r="FP101" s="269"/>
      <c r="FQ101" s="269"/>
      <c r="FR101" s="269"/>
      <c r="FS101" s="269"/>
      <c r="FT101" s="269"/>
      <c r="FU101" s="269"/>
      <c r="FV101" s="269"/>
      <c r="FW101" s="269"/>
      <c r="FX101" s="269"/>
      <c r="FY101" s="269"/>
      <c r="FZ101" s="269"/>
      <c r="GA101" s="269"/>
      <c r="GB101" s="269"/>
      <c r="GC101" s="269"/>
      <c r="GD101" s="269"/>
      <c r="GE101" s="269"/>
      <c r="GF101" s="269"/>
      <c r="GG101" s="269"/>
      <c r="GH101" s="269"/>
      <c r="GI101" s="269"/>
      <c r="GJ101" s="269"/>
      <c r="GK101" s="269"/>
      <c r="GL101" s="269"/>
      <c r="GM101" s="269"/>
      <c r="GN101" s="269"/>
      <c r="GO101" s="269"/>
      <c r="GP101" s="269"/>
      <c r="GQ101" s="269"/>
      <c r="GR101" s="269"/>
      <c r="GS101" s="269"/>
      <c r="GT101" s="269"/>
      <c r="GU101" s="269"/>
      <c r="GV101" s="269"/>
      <c r="GW101" s="269"/>
      <c r="GX101" s="269"/>
      <c r="GY101" s="269"/>
      <c r="GZ101" s="269"/>
      <c r="HA101" s="269"/>
      <c r="HB101" s="269"/>
      <c r="HC101" s="269"/>
      <c r="HD101" s="269"/>
      <c r="HE101" s="269"/>
      <c r="HF101" s="269"/>
      <c r="HG101" s="269"/>
      <c r="HH101" s="269"/>
      <c r="HI101" s="269"/>
      <c r="HJ101" s="269"/>
      <c r="HK101" s="269"/>
      <c r="HL101" s="269"/>
      <c r="HM101" s="269"/>
      <c r="HN101" s="269"/>
      <c r="HO101" s="269"/>
      <c r="HP101" s="269"/>
      <c r="HQ101" s="269"/>
      <c r="HR101" s="269"/>
      <c r="HS101" s="269"/>
      <c r="HT101" s="269"/>
      <c r="HU101" s="269"/>
      <c r="HV101" s="269"/>
      <c r="HW101" s="269"/>
      <c r="HX101" s="269"/>
      <c r="HY101" s="269"/>
      <c r="HZ101" s="269"/>
      <c r="IA101" s="269"/>
      <c r="IB101" s="269"/>
      <c r="IC101" s="269"/>
      <c r="ID101" s="269"/>
      <c r="IE101" s="269"/>
      <c r="IF101" s="269"/>
      <c r="IG101" s="269"/>
      <c r="IH101" s="269"/>
      <c r="II101" s="269"/>
      <c r="IJ101" s="269"/>
      <c r="IK101" s="269"/>
      <c r="IL101" s="269"/>
      <c r="IM101" s="269"/>
      <c r="IN101" s="269"/>
      <c r="IO101" s="269"/>
      <c r="IP101" s="269"/>
      <c r="IQ101" s="269"/>
    </row>
    <row r="102" spans="1:251" ht="12.75">
      <c r="A102" s="269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  <c r="DM102" s="269"/>
      <c r="DN102" s="269"/>
      <c r="DO102" s="269"/>
      <c r="DP102" s="269"/>
      <c r="DQ102" s="269"/>
      <c r="DR102" s="269"/>
      <c r="DS102" s="269"/>
      <c r="DT102" s="269"/>
      <c r="DU102" s="269"/>
      <c r="DV102" s="269"/>
      <c r="DW102" s="269"/>
      <c r="DX102" s="269"/>
      <c r="DY102" s="269"/>
      <c r="DZ102" s="269"/>
      <c r="EA102" s="269"/>
      <c r="EB102" s="269"/>
      <c r="EC102" s="269"/>
      <c r="ED102" s="269"/>
      <c r="EE102" s="269"/>
      <c r="EF102" s="269"/>
      <c r="EG102" s="269"/>
      <c r="EH102" s="269"/>
      <c r="EI102" s="269"/>
      <c r="EJ102" s="269"/>
      <c r="EK102" s="269"/>
      <c r="EL102" s="269"/>
      <c r="EM102" s="269"/>
      <c r="EN102" s="269"/>
      <c r="EO102" s="269"/>
      <c r="EP102" s="269"/>
      <c r="EQ102" s="269"/>
      <c r="ER102" s="269"/>
      <c r="ES102" s="269"/>
      <c r="ET102" s="269"/>
      <c r="EU102" s="269"/>
      <c r="EV102" s="269"/>
      <c r="EW102" s="269"/>
      <c r="EX102" s="269"/>
      <c r="EY102" s="269"/>
      <c r="EZ102" s="269"/>
      <c r="FA102" s="269"/>
      <c r="FB102" s="269"/>
      <c r="FC102" s="269"/>
      <c r="FD102" s="269"/>
      <c r="FE102" s="269"/>
      <c r="FF102" s="269"/>
      <c r="FG102" s="269"/>
      <c r="FH102" s="269"/>
      <c r="FI102" s="269"/>
      <c r="FJ102" s="269"/>
      <c r="FK102" s="269"/>
      <c r="FL102" s="269"/>
      <c r="FM102" s="269"/>
      <c r="FN102" s="269"/>
      <c r="FO102" s="269"/>
      <c r="FP102" s="269"/>
      <c r="FQ102" s="269"/>
      <c r="FR102" s="269"/>
      <c r="FS102" s="269"/>
      <c r="FT102" s="269"/>
      <c r="FU102" s="269"/>
      <c r="FV102" s="269"/>
      <c r="FW102" s="269"/>
      <c r="FX102" s="269"/>
      <c r="FY102" s="269"/>
      <c r="FZ102" s="269"/>
      <c r="GA102" s="269"/>
      <c r="GB102" s="269"/>
      <c r="GC102" s="269"/>
      <c r="GD102" s="269"/>
      <c r="GE102" s="269"/>
      <c r="GF102" s="269"/>
      <c r="GG102" s="269"/>
      <c r="GH102" s="269"/>
      <c r="GI102" s="269"/>
      <c r="GJ102" s="269"/>
      <c r="GK102" s="269"/>
      <c r="GL102" s="269"/>
      <c r="GM102" s="269"/>
      <c r="GN102" s="269"/>
      <c r="GO102" s="269"/>
      <c r="GP102" s="269"/>
      <c r="GQ102" s="269"/>
      <c r="GR102" s="269"/>
      <c r="GS102" s="269"/>
      <c r="GT102" s="269"/>
      <c r="GU102" s="269"/>
      <c r="GV102" s="269"/>
      <c r="GW102" s="269"/>
      <c r="GX102" s="269"/>
      <c r="GY102" s="269"/>
      <c r="GZ102" s="269"/>
      <c r="HA102" s="269"/>
      <c r="HB102" s="269"/>
      <c r="HC102" s="269"/>
      <c r="HD102" s="269"/>
      <c r="HE102" s="269"/>
      <c r="HF102" s="269"/>
      <c r="HG102" s="269"/>
      <c r="HH102" s="269"/>
      <c r="HI102" s="269"/>
      <c r="HJ102" s="269"/>
      <c r="HK102" s="269"/>
      <c r="HL102" s="269"/>
      <c r="HM102" s="269"/>
      <c r="HN102" s="269"/>
      <c r="HO102" s="269"/>
      <c r="HP102" s="269"/>
      <c r="HQ102" s="269"/>
      <c r="HR102" s="269"/>
      <c r="HS102" s="269"/>
      <c r="HT102" s="269"/>
      <c r="HU102" s="269"/>
      <c r="HV102" s="269"/>
      <c r="HW102" s="269"/>
      <c r="HX102" s="269"/>
      <c r="HY102" s="269"/>
      <c r="HZ102" s="269"/>
      <c r="IA102" s="269"/>
      <c r="IB102" s="269"/>
      <c r="IC102" s="269"/>
      <c r="ID102" s="269"/>
      <c r="IE102" s="269"/>
      <c r="IF102" s="269"/>
      <c r="IG102" s="269"/>
      <c r="IH102" s="269"/>
      <c r="II102" s="269"/>
      <c r="IJ102" s="269"/>
      <c r="IK102" s="269"/>
      <c r="IL102" s="269"/>
      <c r="IM102" s="269"/>
      <c r="IN102" s="269"/>
      <c r="IO102" s="269"/>
      <c r="IP102" s="269"/>
      <c r="IQ102" s="269"/>
    </row>
    <row r="103" spans="1:251" ht="12.75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69"/>
      <c r="DC103" s="269"/>
      <c r="DD103" s="269"/>
      <c r="DE103" s="269"/>
      <c r="DF103" s="269"/>
      <c r="DG103" s="269"/>
      <c r="DH103" s="269"/>
      <c r="DI103" s="269"/>
      <c r="DJ103" s="269"/>
      <c r="DK103" s="269"/>
      <c r="DL103" s="269"/>
      <c r="DM103" s="269"/>
      <c r="DN103" s="269"/>
      <c r="DO103" s="269"/>
      <c r="DP103" s="269"/>
      <c r="DQ103" s="269"/>
      <c r="DR103" s="269"/>
      <c r="DS103" s="269"/>
      <c r="DT103" s="269"/>
      <c r="DU103" s="269"/>
      <c r="DV103" s="269"/>
      <c r="DW103" s="269"/>
      <c r="DX103" s="269"/>
      <c r="DY103" s="269"/>
      <c r="DZ103" s="269"/>
      <c r="EA103" s="269"/>
      <c r="EB103" s="269"/>
      <c r="EC103" s="269"/>
      <c r="ED103" s="269"/>
      <c r="EE103" s="269"/>
      <c r="EF103" s="269"/>
      <c r="EG103" s="269"/>
      <c r="EH103" s="269"/>
      <c r="EI103" s="269"/>
      <c r="EJ103" s="269"/>
      <c r="EK103" s="269"/>
      <c r="EL103" s="269"/>
      <c r="EM103" s="269"/>
      <c r="EN103" s="269"/>
      <c r="EO103" s="269"/>
      <c r="EP103" s="269"/>
      <c r="EQ103" s="269"/>
      <c r="ER103" s="269"/>
      <c r="ES103" s="269"/>
      <c r="ET103" s="269"/>
      <c r="EU103" s="269"/>
      <c r="EV103" s="269"/>
      <c r="EW103" s="269"/>
      <c r="EX103" s="269"/>
      <c r="EY103" s="269"/>
      <c r="EZ103" s="269"/>
      <c r="FA103" s="269"/>
      <c r="FB103" s="269"/>
      <c r="FC103" s="269"/>
      <c r="FD103" s="269"/>
      <c r="FE103" s="269"/>
      <c r="FF103" s="269"/>
      <c r="FG103" s="269"/>
      <c r="FH103" s="269"/>
      <c r="FI103" s="269"/>
      <c r="FJ103" s="269"/>
      <c r="FK103" s="269"/>
      <c r="FL103" s="269"/>
      <c r="FM103" s="269"/>
      <c r="FN103" s="269"/>
      <c r="FO103" s="269"/>
      <c r="FP103" s="269"/>
      <c r="FQ103" s="269"/>
      <c r="FR103" s="269"/>
      <c r="FS103" s="269"/>
      <c r="FT103" s="269"/>
      <c r="FU103" s="269"/>
      <c r="FV103" s="269"/>
      <c r="FW103" s="269"/>
      <c r="FX103" s="269"/>
      <c r="FY103" s="269"/>
      <c r="FZ103" s="269"/>
      <c r="GA103" s="269"/>
      <c r="GB103" s="269"/>
      <c r="GC103" s="269"/>
      <c r="GD103" s="269"/>
      <c r="GE103" s="269"/>
      <c r="GF103" s="269"/>
      <c r="GG103" s="269"/>
      <c r="GH103" s="269"/>
      <c r="GI103" s="269"/>
      <c r="GJ103" s="269"/>
      <c r="GK103" s="269"/>
      <c r="GL103" s="269"/>
      <c r="GM103" s="269"/>
      <c r="GN103" s="269"/>
      <c r="GO103" s="269"/>
      <c r="GP103" s="269"/>
      <c r="GQ103" s="269"/>
      <c r="GR103" s="269"/>
      <c r="GS103" s="269"/>
      <c r="GT103" s="269"/>
      <c r="GU103" s="269"/>
      <c r="GV103" s="269"/>
      <c r="GW103" s="269"/>
      <c r="GX103" s="269"/>
      <c r="GY103" s="269"/>
      <c r="GZ103" s="269"/>
      <c r="HA103" s="269"/>
      <c r="HB103" s="269"/>
      <c r="HC103" s="269"/>
      <c r="HD103" s="269"/>
      <c r="HE103" s="269"/>
      <c r="HF103" s="269"/>
      <c r="HG103" s="269"/>
      <c r="HH103" s="269"/>
      <c r="HI103" s="269"/>
      <c r="HJ103" s="269"/>
      <c r="HK103" s="269"/>
      <c r="HL103" s="269"/>
      <c r="HM103" s="269"/>
      <c r="HN103" s="269"/>
      <c r="HO103" s="269"/>
      <c r="HP103" s="269"/>
      <c r="HQ103" s="269"/>
      <c r="HR103" s="269"/>
      <c r="HS103" s="269"/>
      <c r="HT103" s="269"/>
      <c r="HU103" s="269"/>
      <c r="HV103" s="269"/>
      <c r="HW103" s="269"/>
      <c r="HX103" s="269"/>
      <c r="HY103" s="269"/>
      <c r="HZ103" s="269"/>
      <c r="IA103" s="269"/>
      <c r="IB103" s="269"/>
      <c r="IC103" s="269"/>
      <c r="ID103" s="269"/>
      <c r="IE103" s="269"/>
      <c r="IF103" s="269"/>
      <c r="IG103" s="269"/>
      <c r="IH103" s="269"/>
      <c r="II103" s="269"/>
      <c r="IJ103" s="269"/>
      <c r="IK103" s="269"/>
      <c r="IL103" s="269"/>
      <c r="IM103" s="269"/>
      <c r="IN103" s="269"/>
      <c r="IO103" s="269"/>
      <c r="IP103" s="269"/>
      <c r="IQ103" s="269"/>
    </row>
    <row r="104" spans="1:251" ht="12.75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  <c r="DR104" s="269"/>
      <c r="DS104" s="269"/>
      <c r="DT104" s="269"/>
      <c r="DU104" s="269"/>
      <c r="DV104" s="269"/>
      <c r="DW104" s="269"/>
      <c r="DX104" s="269"/>
      <c r="DY104" s="269"/>
      <c r="DZ104" s="269"/>
      <c r="EA104" s="269"/>
      <c r="EB104" s="269"/>
      <c r="EC104" s="269"/>
      <c r="ED104" s="269"/>
      <c r="EE104" s="269"/>
      <c r="EF104" s="269"/>
      <c r="EG104" s="269"/>
      <c r="EH104" s="269"/>
      <c r="EI104" s="269"/>
      <c r="EJ104" s="269"/>
      <c r="EK104" s="269"/>
      <c r="EL104" s="269"/>
      <c r="EM104" s="269"/>
      <c r="EN104" s="269"/>
      <c r="EO104" s="269"/>
      <c r="EP104" s="269"/>
      <c r="EQ104" s="269"/>
      <c r="ER104" s="269"/>
      <c r="ES104" s="269"/>
      <c r="ET104" s="269"/>
      <c r="EU104" s="269"/>
      <c r="EV104" s="269"/>
      <c r="EW104" s="269"/>
      <c r="EX104" s="269"/>
      <c r="EY104" s="269"/>
      <c r="EZ104" s="269"/>
      <c r="FA104" s="269"/>
      <c r="FB104" s="269"/>
      <c r="FC104" s="269"/>
      <c r="FD104" s="269"/>
      <c r="FE104" s="269"/>
      <c r="FF104" s="269"/>
      <c r="FG104" s="269"/>
      <c r="FH104" s="269"/>
      <c r="FI104" s="269"/>
      <c r="FJ104" s="269"/>
      <c r="FK104" s="269"/>
      <c r="FL104" s="269"/>
      <c r="FM104" s="269"/>
      <c r="FN104" s="269"/>
      <c r="FO104" s="269"/>
      <c r="FP104" s="269"/>
      <c r="FQ104" s="269"/>
      <c r="FR104" s="269"/>
      <c r="FS104" s="269"/>
      <c r="FT104" s="269"/>
      <c r="FU104" s="269"/>
      <c r="FV104" s="269"/>
      <c r="FW104" s="269"/>
      <c r="FX104" s="269"/>
      <c r="FY104" s="269"/>
      <c r="FZ104" s="269"/>
      <c r="GA104" s="269"/>
      <c r="GB104" s="269"/>
      <c r="GC104" s="269"/>
      <c r="GD104" s="269"/>
      <c r="GE104" s="269"/>
      <c r="GF104" s="269"/>
      <c r="GG104" s="269"/>
      <c r="GH104" s="269"/>
      <c r="GI104" s="269"/>
      <c r="GJ104" s="269"/>
      <c r="GK104" s="269"/>
      <c r="GL104" s="269"/>
      <c r="GM104" s="269"/>
      <c r="GN104" s="269"/>
      <c r="GO104" s="269"/>
      <c r="GP104" s="269"/>
      <c r="GQ104" s="269"/>
      <c r="GR104" s="269"/>
      <c r="GS104" s="269"/>
      <c r="GT104" s="269"/>
      <c r="GU104" s="269"/>
      <c r="GV104" s="269"/>
      <c r="GW104" s="269"/>
      <c r="GX104" s="269"/>
      <c r="GY104" s="269"/>
      <c r="GZ104" s="269"/>
      <c r="HA104" s="269"/>
      <c r="HB104" s="269"/>
      <c r="HC104" s="269"/>
      <c r="HD104" s="269"/>
      <c r="HE104" s="269"/>
      <c r="HF104" s="269"/>
      <c r="HG104" s="269"/>
      <c r="HH104" s="269"/>
      <c r="HI104" s="269"/>
      <c r="HJ104" s="269"/>
      <c r="HK104" s="269"/>
      <c r="HL104" s="269"/>
      <c r="HM104" s="269"/>
      <c r="HN104" s="269"/>
      <c r="HO104" s="269"/>
      <c r="HP104" s="269"/>
      <c r="HQ104" s="269"/>
      <c r="HR104" s="269"/>
      <c r="HS104" s="269"/>
      <c r="HT104" s="269"/>
      <c r="HU104" s="269"/>
      <c r="HV104" s="269"/>
      <c r="HW104" s="269"/>
      <c r="HX104" s="269"/>
      <c r="HY104" s="269"/>
      <c r="HZ104" s="269"/>
      <c r="IA104" s="269"/>
      <c r="IB104" s="269"/>
      <c r="IC104" s="269"/>
      <c r="ID104" s="269"/>
      <c r="IE104" s="269"/>
      <c r="IF104" s="269"/>
      <c r="IG104" s="269"/>
      <c r="IH104" s="269"/>
      <c r="II104" s="269"/>
      <c r="IJ104" s="269"/>
      <c r="IK104" s="269"/>
      <c r="IL104" s="269"/>
      <c r="IM104" s="269"/>
      <c r="IN104" s="269"/>
      <c r="IO104" s="269"/>
      <c r="IP104" s="269"/>
      <c r="IQ104" s="269"/>
    </row>
    <row r="105" spans="1:251" ht="12.75">
      <c r="A105" s="269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269"/>
      <c r="CC105" s="269"/>
      <c r="CD105" s="269"/>
      <c r="CE105" s="269"/>
      <c r="CF105" s="269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/>
      <c r="CY105" s="269"/>
      <c r="CZ105" s="269"/>
      <c r="DA105" s="269"/>
      <c r="DB105" s="269"/>
      <c r="DC105" s="269"/>
      <c r="DD105" s="269"/>
      <c r="DE105" s="269"/>
      <c r="DF105" s="269"/>
      <c r="DG105" s="269"/>
      <c r="DH105" s="269"/>
      <c r="DI105" s="269"/>
      <c r="DJ105" s="269"/>
      <c r="DK105" s="269"/>
      <c r="DL105" s="269"/>
      <c r="DM105" s="269"/>
      <c r="DN105" s="269"/>
      <c r="DO105" s="269"/>
      <c r="DP105" s="269"/>
      <c r="DQ105" s="269"/>
      <c r="DR105" s="269"/>
      <c r="DS105" s="269"/>
      <c r="DT105" s="269"/>
      <c r="DU105" s="269"/>
      <c r="DV105" s="269"/>
      <c r="DW105" s="269"/>
      <c r="DX105" s="269"/>
      <c r="DY105" s="269"/>
      <c r="DZ105" s="269"/>
      <c r="EA105" s="269"/>
      <c r="EB105" s="269"/>
      <c r="EC105" s="269"/>
      <c r="ED105" s="269"/>
      <c r="EE105" s="269"/>
      <c r="EF105" s="269"/>
      <c r="EG105" s="269"/>
      <c r="EH105" s="269"/>
      <c r="EI105" s="269"/>
      <c r="EJ105" s="269"/>
      <c r="EK105" s="269"/>
      <c r="EL105" s="269"/>
      <c r="EM105" s="269"/>
      <c r="EN105" s="269"/>
      <c r="EO105" s="269"/>
      <c r="EP105" s="269"/>
      <c r="EQ105" s="269"/>
      <c r="ER105" s="269"/>
      <c r="ES105" s="269"/>
      <c r="ET105" s="269"/>
      <c r="EU105" s="269"/>
      <c r="EV105" s="269"/>
      <c r="EW105" s="269"/>
      <c r="EX105" s="269"/>
      <c r="EY105" s="269"/>
      <c r="EZ105" s="269"/>
      <c r="FA105" s="269"/>
      <c r="FB105" s="269"/>
      <c r="FC105" s="269"/>
      <c r="FD105" s="269"/>
      <c r="FE105" s="269"/>
      <c r="FF105" s="269"/>
      <c r="FG105" s="269"/>
      <c r="FH105" s="269"/>
      <c r="FI105" s="269"/>
      <c r="FJ105" s="269"/>
      <c r="FK105" s="269"/>
      <c r="FL105" s="269"/>
      <c r="FM105" s="269"/>
      <c r="FN105" s="269"/>
      <c r="FO105" s="269"/>
      <c r="FP105" s="269"/>
      <c r="FQ105" s="269"/>
      <c r="FR105" s="269"/>
      <c r="FS105" s="269"/>
      <c r="FT105" s="269"/>
      <c r="FU105" s="269"/>
      <c r="FV105" s="269"/>
      <c r="FW105" s="269"/>
      <c r="FX105" s="269"/>
      <c r="FY105" s="269"/>
      <c r="FZ105" s="269"/>
      <c r="GA105" s="269"/>
      <c r="GB105" s="269"/>
      <c r="GC105" s="269"/>
      <c r="GD105" s="269"/>
      <c r="GE105" s="269"/>
      <c r="GF105" s="269"/>
      <c r="GG105" s="269"/>
      <c r="GH105" s="269"/>
      <c r="GI105" s="269"/>
      <c r="GJ105" s="269"/>
      <c r="GK105" s="269"/>
      <c r="GL105" s="269"/>
      <c r="GM105" s="269"/>
      <c r="GN105" s="269"/>
      <c r="GO105" s="269"/>
      <c r="GP105" s="269"/>
      <c r="GQ105" s="269"/>
      <c r="GR105" s="269"/>
      <c r="GS105" s="269"/>
      <c r="GT105" s="269"/>
      <c r="GU105" s="269"/>
      <c r="GV105" s="269"/>
      <c r="GW105" s="269"/>
      <c r="GX105" s="269"/>
      <c r="GY105" s="269"/>
      <c r="GZ105" s="269"/>
      <c r="HA105" s="269"/>
      <c r="HB105" s="269"/>
      <c r="HC105" s="269"/>
      <c r="HD105" s="269"/>
      <c r="HE105" s="269"/>
      <c r="HF105" s="269"/>
      <c r="HG105" s="269"/>
      <c r="HH105" s="269"/>
      <c r="HI105" s="269"/>
      <c r="HJ105" s="269"/>
      <c r="HK105" s="269"/>
      <c r="HL105" s="269"/>
      <c r="HM105" s="269"/>
      <c r="HN105" s="269"/>
      <c r="HO105" s="269"/>
      <c r="HP105" s="269"/>
      <c r="HQ105" s="269"/>
      <c r="HR105" s="269"/>
      <c r="HS105" s="269"/>
      <c r="HT105" s="269"/>
      <c r="HU105" s="269"/>
      <c r="HV105" s="269"/>
      <c r="HW105" s="269"/>
      <c r="HX105" s="269"/>
      <c r="HY105" s="269"/>
      <c r="HZ105" s="269"/>
      <c r="IA105" s="269"/>
      <c r="IB105" s="269"/>
      <c r="IC105" s="269"/>
      <c r="ID105" s="269"/>
      <c r="IE105" s="269"/>
      <c r="IF105" s="269"/>
      <c r="IG105" s="269"/>
      <c r="IH105" s="269"/>
      <c r="II105" s="269"/>
      <c r="IJ105" s="269"/>
      <c r="IK105" s="269"/>
      <c r="IL105" s="269"/>
      <c r="IM105" s="269"/>
      <c r="IN105" s="269"/>
      <c r="IO105" s="269"/>
      <c r="IP105" s="269"/>
      <c r="IQ105" s="269"/>
    </row>
    <row r="106" spans="1:251" ht="12.75">
      <c r="A106" s="269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69"/>
      <c r="DQ106" s="269"/>
      <c r="DR106" s="269"/>
      <c r="DS106" s="269"/>
      <c r="DT106" s="269"/>
      <c r="DU106" s="269"/>
      <c r="DV106" s="269"/>
      <c r="DW106" s="269"/>
      <c r="DX106" s="269"/>
      <c r="DY106" s="269"/>
      <c r="DZ106" s="269"/>
      <c r="EA106" s="269"/>
      <c r="EB106" s="269"/>
      <c r="EC106" s="269"/>
      <c r="ED106" s="269"/>
      <c r="EE106" s="269"/>
      <c r="EF106" s="269"/>
      <c r="EG106" s="269"/>
      <c r="EH106" s="269"/>
      <c r="EI106" s="269"/>
      <c r="EJ106" s="269"/>
      <c r="EK106" s="269"/>
      <c r="EL106" s="269"/>
      <c r="EM106" s="269"/>
      <c r="EN106" s="269"/>
      <c r="EO106" s="269"/>
      <c r="EP106" s="269"/>
      <c r="EQ106" s="269"/>
      <c r="ER106" s="269"/>
      <c r="ES106" s="269"/>
      <c r="ET106" s="269"/>
      <c r="EU106" s="269"/>
      <c r="EV106" s="269"/>
      <c r="EW106" s="269"/>
      <c r="EX106" s="269"/>
      <c r="EY106" s="269"/>
      <c r="EZ106" s="269"/>
      <c r="FA106" s="269"/>
      <c r="FB106" s="269"/>
      <c r="FC106" s="269"/>
      <c r="FD106" s="269"/>
      <c r="FE106" s="269"/>
      <c r="FF106" s="269"/>
      <c r="FG106" s="269"/>
      <c r="FH106" s="269"/>
      <c r="FI106" s="269"/>
      <c r="FJ106" s="269"/>
      <c r="FK106" s="269"/>
      <c r="FL106" s="269"/>
      <c r="FM106" s="269"/>
      <c r="FN106" s="269"/>
      <c r="FO106" s="269"/>
      <c r="FP106" s="269"/>
      <c r="FQ106" s="269"/>
      <c r="FR106" s="269"/>
      <c r="FS106" s="269"/>
      <c r="FT106" s="269"/>
      <c r="FU106" s="269"/>
      <c r="FV106" s="269"/>
      <c r="FW106" s="269"/>
      <c r="FX106" s="269"/>
      <c r="FY106" s="269"/>
      <c r="FZ106" s="269"/>
      <c r="GA106" s="269"/>
      <c r="GB106" s="269"/>
      <c r="GC106" s="269"/>
      <c r="GD106" s="269"/>
      <c r="GE106" s="269"/>
      <c r="GF106" s="269"/>
      <c r="GG106" s="269"/>
      <c r="GH106" s="269"/>
      <c r="GI106" s="269"/>
      <c r="GJ106" s="269"/>
      <c r="GK106" s="269"/>
      <c r="GL106" s="269"/>
      <c r="GM106" s="269"/>
      <c r="GN106" s="269"/>
      <c r="GO106" s="269"/>
      <c r="GP106" s="269"/>
      <c r="GQ106" s="269"/>
      <c r="GR106" s="269"/>
      <c r="GS106" s="269"/>
      <c r="GT106" s="269"/>
      <c r="GU106" s="269"/>
      <c r="GV106" s="269"/>
      <c r="GW106" s="269"/>
      <c r="GX106" s="269"/>
      <c r="GY106" s="269"/>
      <c r="GZ106" s="269"/>
      <c r="HA106" s="269"/>
      <c r="HB106" s="269"/>
      <c r="HC106" s="269"/>
      <c r="HD106" s="269"/>
      <c r="HE106" s="269"/>
      <c r="HF106" s="269"/>
      <c r="HG106" s="269"/>
      <c r="HH106" s="269"/>
      <c r="HI106" s="269"/>
      <c r="HJ106" s="269"/>
      <c r="HK106" s="269"/>
      <c r="HL106" s="269"/>
      <c r="HM106" s="269"/>
      <c r="HN106" s="269"/>
      <c r="HO106" s="269"/>
      <c r="HP106" s="269"/>
      <c r="HQ106" s="269"/>
      <c r="HR106" s="269"/>
      <c r="HS106" s="269"/>
      <c r="HT106" s="269"/>
      <c r="HU106" s="269"/>
      <c r="HV106" s="269"/>
      <c r="HW106" s="269"/>
      <c r="HX106" s="269"/>
      <c r="HY106" s="269"/>
      <c r="HZ106" s="269"/>
      <c r="IA106" s="269"/>
      <c r="IB106" s="269"/>
      <c r="IC106" s="269"/>
      <c r="ID106" s="269"/>
      <c r="IE106" s="269"/>
      <c r="IF106" s="269"/>
      <c r="IG106" s="269"/>
      <c r="IH106" s="269"/>
      <c r="II106" s="269"/>
      <c r="IJ106" s="269"/>
      <c r="IK106" s="269"/>
      <c r="IL106" s="269"/>
      <c r="IM106" s="269"/>
      <c r="IN106" s="269"/>
      <c r="IO106" s="269"/>
      <c r="IP106" s="269"/>
      <c r="IQ106" s="269"/>
    </row>
    <row r="107" spans="1:251" ht="12.75">
      <c r="A107" s="269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69"/>
      <c r="CY107" s="269"/>
      <c r="CZ107" s="269"/>
      <c r="DA107" s="269"/>
      <c r="DB107" s="269"/>
      <c r="DC107" s="269"/>
      <c r="DD107" s="269"/>
      <c r="DE107" s="269"/>
      <c r="DF107" s="269"/>
      <c r="DG107" s="269"/>
      <c r="DH107" s="269"/>
      <c r="DI107" s="269"/>
      <c r="DJ107" s="269"/>
      <c r="DK107" s="269"/>
      <c r="DL107" s="269"/>
      <c r="DM107" s="269"/>
      <c r="DN107" s="269"/>
      <c r="DO107" s="269"/>
      <c r="DP107" s="269"/>
      <c r="DQ107" s="269"/>
      <c r="DR107" s="269"/>
      <c r="DS107" s="269"/>
      <c r="DT107" s="269"/>
      <c r="DU107" s="269"/>
      <c r="DV107" s="269"/>
      <c r="DW107" s="269"/>
      <c r="DX107" s="269"/>
      <c r="DY107" s="269"/>
      <c r="DZ107" s="269"/>
      <c r="EA107" s="269"/>
      <c r="EB107" s="269"/>
      <c r="EC107" s="269"/>
      <c r="ED107" s="269"/>
      <c r="EE107" s="269"/>
      <c r="EF107" s="269"/>
      <c r="EG107" s="269"/>
      <c r="EH107" s="269"/>
      <c r="EI107" s="269"/>
      <c r="EJ107" s="269"/>
      <c r="EK107" s="269"/>
      <c r="EL107" s="269"/>
      <c r="EM107" s="269"/>
      <c r="EN107" s="269"/>
      <c r="EO107" s="269"/>
      <c r="EP107" s="269"/>
      <c r="EQ107" s="269"/>
      <c r="ER107" s="269"/>
      <c r="ES107" s="269"/>
      <c r="ET107" s="269"/>
      <c r="EU107" s="269"/>
      <c r="EV107" s="269"/>
      <c r="EW107" s="269"/>
      <c r="EX107" s="269"/>
      <c r="EY107" s="269"/>
      <c r="EZ107" s="269"/>
      <c r="FA107" s="269"/>
      <c r="FB107" s="269"/>
      <c r="FC107" s="269"/>
      <c r="FD107" s="269"/>
      <c r="FE107" s="269"/>
      <c r="FF107" s="269"/>
      <c r="FG107" s="269"/>
      <c r="FH107" s="269"/>
      <c r="FI107" s="269"/>
      <c r="FJ107" s="269"/>
      <c r="FK107" s="269"/>
      <c r="FL107" s="269"/>
      <c r="FM107" s="269"/>
      <c r="FN107" s="269"/>
      <c r="FO107" s="269"/>
      <c r="FP107" s="269"/>
      <c r="FQ107" s="269"/>
      <c r="FR107" s="269"/>
      <c r="FS107" s="269"/>
      <c r="FT107" s="269"/>
      <c r="FU107" s="269"/>
      <c r="FV107" s="269"/>
      <c r="FW107" s="269"/>
      <c r="FX107" s="269"/>
      <c r="FY107" s="269"/>
      <c r="FZ107" s="269"/>
      <c r="GA107" s="269"/>
      <c r="GB107" s="269"/>
      <c r="GC107" s="269"/>
      <c r="GD107" s="269"/>
      <c r="GE107" s="269"/>
      <c r="GF107" s="269"/>
      <c r="GG107" s="269"/>
      <c r="GH107" s="269"/>
      <c r="GI107" s="269"/>
      <c r="GJ107" s="269"/>
      <c r="GK107" s="269"/>
      <c r="GL107" s="269"/>
      <c r="GM107" s="269"/>
      <c r="GN107" s="269"/>
      <c r="GO107" s="269"/>
      <c r="GP107" s="269"/>
      <c r="GQ107" s="269"/>
      <c r="GR107" s="269"/>
      <c r="GS107" s="269"/>
      <c r="GT107" s="269"/>
      <c r="GU107" s="269"/>
      <c r="GV107" s="269"/>
      <c r="GW107" s="269"/>
      <c r="GX107" s="269"/>
      <c r="GY107" s="269"/>
      <c r="GZ107" s="269"/>
      <c r="HA107" s="269"/>
      <c r="HB107" s="269"/>
      <c r="HC107" s="269"/>
      <c r="HD107" s="269"/>
      <c r="HE107" s="269"/>
      <c r="HF107" s="269"/>
      <c r="HG107" s="269"/>
      <c r="HH107" s="269"/>
      <c r="HI107" s="269"/>
      <c r="HJ107" s="269"/>
      <c r="HK107" s="269"/>
      <c r="HL107" s="269"/>
      <c r="HM107" s="269"/>
      <c r="HN107" s="269"/>
      <c r="HO107" s="269"/>
      <c r="HP107" s="269"/>
      <c r="HQ107" s="269"/>
      <c r="HR107" s="269"/>
      <c r="HS107" s="269"/>
      <c r="HT107" s="269"/>
      <c r="HU107" s="269"/>
      <c r="HV107" s="269"/>
      <c r="HW107" s="269"/>
      <c r="HX107" s="269"/>
      <c r="HY107" s="269"/>
      <c r="HZ107" s="269"/>
      <c r="IA107" s="269"/>
      <c r="IB107" s="269"/>
      <c r="IC107" s="269"/>
      <c r="ID107" s="269"/>
      <c r="IE107" s="269"/>
      <c r="IF107" s="269"/>
      <c r="IG107" s="269"/>
      <c r="IH107" s="269"/>
      <c r="II107" s="269"/>
      <c r="IJ107" s="269"/>
      <c r="IK107" s="269"/>
      <c r="IL107" s="269"/>
      <c r="IM107" s="269"/>
      <c r="IN107" s="269"/>
      <c r="IO107" s="269"/>
      <c r="IP107" s="269"/>
      <c r="IQ107" s="269"/>
    </row>
    <row r="108" spans="1:251" ht="12.75">
      <c r="A108" s="269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269"/>
      <c r="CG108" s="269"/>
      <c r="CH108" s="269"/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69"/>
      <c r="CW108" s="269"/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69"/>
      <c r="DH108" s="269"/>
      <c r="DI108" s="269"/>
      <c r="DJ108" s="269"/>
      <c r="DK108" s="269"/>
      <c r="DL108" s="269"/>
      <c r="DM108" s="269"/>
      <c r="DN108" s="269"/>
      <c r="DO108" s="269"/>
      <c r="DP108" s="269"/>
      <c r="DQ108" s="269"/>
      <c r="DR108" s="269"/>
      <c r="DS108" s="269"/>
      <c r="DT108" s="269"/>
      <c r="DU108" s="269"/>
      <c r="DV108" s="269"/>
      <c r="DW108" s="269"/>
      <c r="DX108" s="269"/>
      <c r="DY108" s="269"/>
      <c r="DZ108" s="269"/>
      <c r="EA108" s="269"/>
      <c r="EB108" s="269"/>
      <c r="EC108" s="269"/>
      <c r="ED108" s="269"/>
      <c r="EE108" s="269"/>
      <c r="EF108" s="269"/>
      <c r="EG108" s="269"/>
      <c r="EH108" s="269"/>
      <c r="EI108" s="269"/>
      <c r="EJ108" s="269"/>
      <c r="EK108" s="269"/>
      <c r="EL108" s="269"/>
      <c r="EM108" s="269"/>
      <c r="EN108" s="269"/>
      <c r="EO108" s="269"/>
      <c r="EP108" s="269"/>
      <c r="EQ108" s="269"/>
      <c r="ER108" s="269"/>
      <c r="ES108" s="269"/>
      <c r="ET108" s="269"/>
      <c r="EU108" s="269"/>
      <c r="EV108" s="269"/>
      <c r="EW108" s="269"/>
      <c r="EX108" s="269"/>
      <c r="EY108" s="269"/>
      <c r="EZ108" s="269"/>
      <c r="FA108" s="269"/>
      <c r="FB108" s="269"/>
      <c r="FC108" s="269"/>
      <c r="FD108" s="269"/>
      <c r="FE108" s="269"/>
      <c r="FF108" s="269"/>
      <c r="FG108" s="269"/>
      <c r="FH108" s="269"/>
      <c r="FI108" s="269"/>
      <c r="FJ108" s="269"/>
      <c r="FK108" s="269"/>
      <c r="FL108" s="269"/>
      <c r="FM108" s="269"/>
      <c r="FN108" s="269"/>
      <c r="FO108" s="269"/>
      <c r="FP108" s="269"/>
      <c r="FQ108" s="269"/>
      <c r="FR108" s="269"/>
      <c r="FS108" s="269"/>
      <c r="FT108" s="269"/>
      <c r="FU108" s="269"/>
      <c r="FV108" s="269"/>
      <c r="FW108" s="269"/>
      <c r="FX108" s="269"/>
      <c r="FY108" s="269"/>
      <c r="FZ108" s="269"/>
      <c r="GA108" s="269"/>
      <c r="GB108" s="269"/>
      <c r="GC108" s="269"/>
      <c r="GD108" s="269"/>
      <c r="GE108" s="269"/>
      <c r="GF108" s="269"/>
      <c r="GG108" s="269"/>
      <c r="GH108" s="269"/>
      <c r="GI108" s="269"/>
      <c r="GJ108" s="269"/>
      <c r="GK108" s="269"/>
      <c r="GL108" s="269"/>
      <c r="GM108" s="269"/>
      <c r="GN108" s="269"/>
      <c r="GO108" s="269"/>
      <c r="GP108" s="269"/>
      <c r="GQ108" s="269"/>
      <c r="GR108" s="269"/>
      <c r="GS108" s="269"/>
      <c r="GT108" s="269"/>
      <c r="GU108" s="269"/>
      <c r="GV108" s="269"/>
      <c r="GW108" s="269"/>
      <c r="GX108" s="269"/>
      <c r="GY108" s="269"/>
      <c r="GZ108" s="269"/>
      <c r="HA108" s="269"/>
      <c r="HB108" s="269"/>
      <c r="HC108" s="269"/>
      <c r="HD108" s="269"/>
      <c r="HE108" s="269"/>
      <c r="HF108" s="269"/>
      <c r="HG108" s="269"/>
      <c r="HH108" s="269"/>
      <c r="HI108" s="269"/>
      <c r="HJ108" s="269"/>
      <c r="HK108" s="269"/>
      <c r="HL108" s="269"/>
      <c r="HM108" s="269"/>
      <c r="HN108" s="269"/>
      <c r="HO108" s="269"/>
      <c r="HP108" s="269"/>
      <c r="HQ108" s="269"/>
      <c r="HR108" s="269"/>
      <c r="HS108" s="269"/>
      <c r="HT108" s="269"/>
      <c r="HU108" s="269"/>
      <c r="HV108" s="269"/>
      <c r="HW108" s="269"/>
      <c r="HX108" s="269"/>
      <c r="HY108" s="269"/>
      <c r="HZ108" s="269"/>
      <c r="IA108" s="269"/>
      <c r="IB108" s="269"/>
      <c r="IC108" s="269"/>
      <c r="ID108" s="269"/>
      <c r="IE108" s="269"/>
      <c r="IF108" s="269"/>
      <c r="IG108" s="269"/>
      <c r="IH108" s="269"/>
      <c r="II108" s="269"/>
      <c r="IJ108" s="269"/>
      <c r="IK108" s="269"/>
      <c r="IL108" s="269"/>
      <c r="IM108" s="269"/>
      <c r="IN108" s="269"/>
      <c r="IO108" s="269"/>
      <c r="IP108" s="269"/>
      <c r="IQ108" s="269"/>
    </row>
    <row r="109" spans="1:251" ht="12.75">
      <c r="A109" s="269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69"/>
      <c r="DH109" s="269"/>
      <c r="DI109" s="269"/>
      <c r="DJ109" s="269"/>
      <c r="DK109" s="269"/>
      <c r="DL109" s="269"/>
      <c r="DM109" s="269"/>
      <c r="DN109" s="269"/>
      <c r="DO109" s="269"/>
      <c r="DP109" s="269"/>
      <c r="DQ109" s="269"/>
      <c r="DR109" s="269"/>
      <c r="DS109" s="269"/>
      <c r="DT109" s="269"/>
      <c r="DU109" s="269"/>
      <c r="DV109" s="269"/>
      <c r="DW109" s="269"/>
      <c r="DX109" s="269"/>
      <c r="DY109" s="269"/>
      <c r="DZ109" s="269"/>
      <c r="EA109" s="269"/>
      <c r="EB109" s="269"/>
      <c r="EC109" s="269"/>
      <c r="ED109" s="269"/>
      <c r="EE109" s="269"/>
      <c r="EF109" s="269"/>
      <c r="EG109" s="269"/>
      <c r="EH109" s="269"/>
      <c r="EI109" s="269"/>
      <c r="EJ109" s="269"/>
      <c r="EK109" s="269"/>
      <c r="EL109" s="269"/>
      <c r="EM109" s="269"/>
      <c r="EN109" s="269"/>
      <c r="EO109" s="269"/>
      <c r="EP109" s="269"/>
      <c r="EQ109" s="269"/>
      <c r="ER109" s="269"/>
      <c r="ES109" s="269"/>
      <c r="ET109" s="269"/>
      <c r="EU109" s="269"/>
      <c r="EV109" s="269"/>
      <c r="EW109" s="269"/>
      <c r="EX109" s="269"/>
      <c r="EY109" s="269"/>
      <c r="EZ109" s="269"/>
      <c r="FA109" s="269"/>
      <c r="FB109" s="269"/>
      <c r="FC109" s="269"/>
      <c r="FD109" s="269"/>
      <c r="FE109" s="269"/>
      <c r="FF109" s="269"/>
      <c r="FG109" s="269"/>
      <c r="FH109" s="269"/>
      <c r="FI109" s="269"/>
      <c r="FJ109" s="269"/>
      <c r="FK109" s="269"/>
      <c r="FL109" s="269"/>
      <c r="FM109" s="269"/>
      <c r="FN109" s="269"/>
      <c r="FO109" s="269"/>
      <c r="FP109" s="269"/>
      <c r="FQ109" s="269"/>
      <c r="FR109" s="269"/>
      <c r="FS109" s="269"/>
      <c r="FT109" s="269"/>
      <c r="FU109" s="269"/>
      <c r="FV109" s="269"/>
      <c r="FW109" s="269"/>
      <c r="FX109" s="269"/>
      <c r="FY109" s="269"/>
      <c r="FZ109" s="269"/>
      <c r="GA109" s="269"/>
      <c r="GB109" s="269"/>
      <c r="GC109" s="269"/>
      <c r="GD109" s="269"/>
      <c r="GE109" s="269"/>
      <c r="GF109" s="269"/>
      <c r="GG109" s="269"/>
      <c r="GH109" s="269"/>
      <c r="GI109" s="269"/>
      <c r="GJ109" s="269"/>
      <c r="GK109" s="269"/>
      <c r="GL109" s="269"/>
      <c r="GM109" s="269"/>
      <c r="GN109" s="269"/>
      <c r="GO109" s="269"/>
      <c r="GP109" s="269"/>
      <c r="GQ109" s="269"/>
      <c r="GR109" s="269"/>
      <c r="GS109" s="269"/>
      <c r="GT109" s="269"/>
      <c r="GU109" s="269"/>
      <c r="GV109" s="269"/>
      <c r="GW109" s="269"/>
      <c r="GX109" s="269"/>
      <c r="GY109" s="269"/>
      <c r="GZ109" s="269"/>
      <c r="HA109" s="269"/>
      <c r="HB109" s="269"/>
      <c r="HC109" s="269"/>
      <c r="HD109" s="269"/>
      <c r="HE109" s="269"/>
      <c r="HF109" s="269"/>
      <c r="HG109" s="269"/>
      <c r="HH109" s="269"/>
      <c r="HI109" s="269"/>
      <c r="HJ109" s="269"/>
      <c r="HK109" s="269"/>
      <c r="HL109" s="269"/>
      <c r="HM109" s="269"/>
      <c r="HN109" s="269"/>
      <c r="HO109" s="269"/>
      <c r="HP109" s="269"/>
      <c r="HQ109" s="269"/>
      <c r="HR109" s="269"/>
      <c r="HS109" s="269"/>
      <c r="HT109" s="269"/>
      <c r="HU109" s="269"/>
      <c r="HV109" s="269"/>
      <c r="HW109" s="269"/>
      <c r="HX109" s="269"/>
      <c r="HY109" s="269"/>
      <c r="HZ109" s="269"/>
      <c r="IA109" s="269"/>
      <c r="IB109" s="269"/>
      <c r="IC109" s="269"/>
      <c r="ID109" s="269"/>
      <c r="IE109" s="269"/>
      <c r="IF109" s="269"/>
      <c r="IG109" s="269"/>
      <c r="IH109" s="269"/>
      <c r="II109" s="269"/>
      <c r="IJ109" s="269"/>
      <c r="IK109" s="269"/>
      <c r="IL109" s="269"/>
      <c r="IM109" s="269"/>
      <c r="IN109" s="269"/>
      <c r="IO109" s="269"/>
      <c r="IP109" s="269"/>
      <c r="IQ109" s="269"/>
    </row>
    <row r="110" spans="1:251" ht="12.75">
      <c r="A110" s="269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69"/>
      <c r="DQ110" s="269"/>
      <c r="DR110" s="269"/>
      <c r="DS110" s="269"/>
      <c r="DT110" s="269"/>
      <c r="DU110" s="269"/>
      <c r="DV110" s="269"/>
      <c r="DW110" s="269"/>
      <c r="DX110" s="269"/>
      <c r="DY110" s="269"/>
      <c r="DZ110" s="269"/>
      <c r="EA110" s="269"/>
      <c r="EB110" s="269"/>
      <c r="EC110" s="269"/>
      <c r="ED110" s="269"/>
      <c r="EE110" s="269"/>
      <c r="EF110" s="269"/>
      <c r="EG110" s="269"/>
      <c r="EH110" s="269"/>
      <c r="EI110" s="269"/>
      <c r="EJ110" s="269"/>
      <c r="EK110" s="269"/>
      <c r="EL110" s="269"/>
      <c r="EM110" s="269"/>
      <c r="EN110" s="269"/>
      <c r="EO110" s="269"/>
      <c r="EP110" s="269"/>
      <c r="EQ110" s="269"/>
      <c r="ER110" s="269"/>
      <c r="ES110" s="269"/>
      <c r="ET110" s="269"/>
      <c r="EU110" s="269"/>
      <c r="EV110" s="269"/>
      <c r="EW110" s="269"/>
      <c r="EX110" s="269"/>
      <c r="EY110" s="269"/>
      <c r="EZ110" s="269"/>
      <c r="FA110" s="269"/>
      <c r="FB110" s="269"/>
      <c r="FC110" s="269"/>
      <c r="FD110" s="269"/>
      <c r="FE110" s="269"/>
      <c r="FF110" s="269"/>
      <c r="FG110" s="269"/>
      <c r="FH110" s="269"/>
      <c r="FI110" s="269"/>
      <c r="FJ110" s="269"/>
      <c r="FK110" s="269"/>
      <c r="FL110" s="269"/>
      <c r="FM110" s="269"/>
      <c r="FN110" s="269"/>
      <c r="FO110" s="269"/>
      <c r="FP110" s="269"/>
      <c r="FQ110" s="269"/>
      <c r="FR110" s="269"/>
      <c r="FS110" s="269"/>
      <c r="FT110" s="269"/>
      <c r="FU110" s="269"/>
      <c r="FV110" s="269"/>
      <c r="FW110" s="269"/>
      <c r="FX110" s="269"/>
      <c r="FY110" s="269"/>
      <c r="FZ110" s="269"/>
      <c r="GA110" s="269"/>
      <c r="GB110" s="269"/>
      <c r="GC110" s="269"/>
      <c r="GD110" s="269"/>
      <c r="GE110" s="269"/>
      <c r="GF110" s="269"/>
      <c r="GG110" s="269"/>
      <c r="GH110" s="269"/>
      <c r="GI110" s="269"/>
      <c r="GJ110" s="269"/>
      <c r="GK110" s="269"/>
      <c r="GL110" s="269"/>
      <c r="GM110" s="269"/>
      <c r="GN110" s="269"/>
      <c r="GO110" s="269"/>
      <c r="GP110" s="269"/>
      <c r="GQ110" s="269"/>
      <c r="GR110" s="269"/>
      <c r="GS110" s="269"/>
      <c r="GT110" s="269"/>
      <c r="GU110" s="269"/>
      <c r="GV110" s="269"/>
      <c r="GW110" s="269"/>
      <c r="GX110" s="269"/>
      <c r="GY110" s="269"/>
      <c r="GZ110" s="269"/>
      <c r="HA110" s="269"/>
      <c r="HB110" s="269"/>
      <c r="HC110" s="269"/>
      <c r="HD110" s="269"/>
      <c r="HE110" s="269"/>
      <c r="HF110" s="269"/>
      <c r="HG110" s="269"/>
      <c r="HH110" s="269"/>
      <c r="HI110" s="269"/>
      <c r="HJ110" s="269"/>
      <c r="HK110" s="269"/>
      <c r="HL110" s="269"/>
      <c r="HM110" s="269"/>
      <c r="HN110" s="269"/>
      <c r="HO110" s="269"/>
      <c r="HP110" s="269"/>
      <c r="HQ110" s="269"/>
      <c r="HR110" s="269"/>
      <c r="HS110" s="269"/>
      <c r="HT110" s="269"/>
      <c r="HU110" s="269"/>
      <c r="HV110" s="269"/>
      <c r="HW110" s="269"/>
      <c r="HX110" s="269"/>
      <c r="HY110" s="269"/>
      <c r="HZ110" s="269"/>
      <c r="IA110" s="269"/>
      <c r="IB110" s="269"/>
      <c r="IC110" s="269"/>
      <c r="ID110" s="269"/>
      <c r="IE110" s="269"/>
      <c r="IF110" s="269"/>
      <c r="IG110" s="269"/>
      <c r="IH110" s="269"/>
      <c r="II110" s="269"/>
      <c r="IJ110" s="269"/>
      <c r="IK110" s="269"/>
      <c r="IL110" s="269"/>
      <c r="IM110" s="269"/>
      <c r="IN110" s="269"/>
      <c r="IO110" s="269"/>
      <c r="IP110" s="269"/>
      <c r="IQ110" s="269"/>
    </row>
    <row r="111" spans="1:251" ht="12.75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69"/>
      <c r="DH111" s="269"/>
      <c r="DI111" s="269"/>
      <c r="DJ111" s="269"/>
      <c r="DK111" s="269"/>
      <c r="DL111" s="269"/>
      <c r="DM111" s="269"/>
      <c r="DN111" s="269"/>
      <c r="DO111" s="269"/>
      <c r="DP111" s="269"/>
      <c r="DQ111" s="269"/>
      <c r="DR111" s="269"/>
      <c r="DS111" s="269"/>
      <c r="DT111" s="269"/>
      <c r="DU111" s="269"/>
      <c r="DV111" s="269"/>
      <c r="DW111" s="269"/>
      <c r="DX111" s="269"/>
      <c r="DY111" s="269"/>
      <c r="DZ111" s="269"/>
      <c r="EA111" s="269"/>
      <c r="EB111" s="269"/>
      <c r="EC111" s="269"/>
      <c r="ED111" s="269"/>
      <c r="EE111" s="269"/>
      <c r="EF111" s="269"/>
      <c r="EG111" s="269"/>
      <c r="EH111" s="269"/>
      <c r="EI111" s="269"/>
      <c r="EJ111" s="269"/>
      <c r="EK111" s="269"/>
      <c r="EL111" s="269"/>
      <c r="EM111" s="269"/>
      <c r="EN111" s="269"/>
      <c r="EO111" s="269"/>
      <c r="EP111" s="269"/>
      <c r="EQ111" s="269"/>
      <c r="ER111" s="269"/>
      <c r="ES111" s="269"/>
      <c r="ET111" s="269"/>
      <c r="EU111" s="269"/>
      <c r="EV111" s="269"/>
      <c r="EW111" s="269"/>
      <c r="EX111" s="269"/>
      <c r="EY111" s="269"/>
      <c r="EZ111" s="269"/>
      <c r="FA111" s="269"/>
      <c r="FB111" s="269"/>
      <c r="FC111" s="269"/>
      <c r="FD111" s="269"/>
      <c r="FE111" s="269"/>
      <c r="FF111" s="269"/>
      <c r="FG111" s="269"/>
      <c r="FH111" s="269"/>
      <c r="FI111" s="269"/>
      <c r="FJ111" s="269"/>
      <c r="FK111" s="269"/>
      <c r="FL111" s="269"/>
      <c r="FM111" s="269"/>
      <c r="FN111" s="269"/>
      <c r="FO111" s="269"/>
      <c r="FP111" s="269"/>
      <c r="FQ111" s="269"/>
      <c r="FR111" s="269"/>
      <c r="FS111" s="269"/>
      <c r="FT111" s="269"/>
      <c r="FU111" s="269"/>
      <c r="FV111" s="269"/>
      <c r="FW111" s="269"/>
      <c r="FX111" s="269"/>
      <c r="FY111" s="269"/>
      <c r="FZ111" s="269"/>
      <c r="GA111" s="269"/>
      <c r="GB111" s="269"/>
      <c r="GC111" s="269"/>
      <c r="GD111" s="269"/>
      <c r="GE111" s="269"/>
      <c r="GF111" s="269"/>
      <c r="GG111" s="269"/>
      <c r="GH111" s="269"/>
      <c r="GI111" s="269"/>
      <c r="GJ111" s="269"/>
      <c r="GK111" s="269"/>
      <c r="GL111" s="269"/>
      <c r="GM111" s="269"/>
      <c r="GN111" s="269"/>
      <c r="GO111" s="269"/>
      <c r="GP111" s="269"/>
      <c r="GQ111" s="269"/>
      <c r="GR111" s="269"/>
      <c r="GS111" s="269"/>
      <c r="GT111" s="269"/>
      <c r="GU111" s="269"/>
      <c r="GV111" s="269"/>
      <c r="GW111" s="269"/>
      <c r="GX111" s="269"/>
      <c r="GY111" s="269"/>
      <c r="GZ111" s="269"/>
      <c r="HA111" s="269"/>
      <c r="HB111" s="269"/>
      <c r="HC111" s="269"/>
      <c r="HD111" s="269"/>
      <c r="HE111" s="269"/>
      <c r="HF111" s="269"/>
      <c r="HG111" s="269"/>
      <c r="HH111" s="269"/>
      <c r="HI111" s="269"/>
      <c r="HJ111" s="269"/>
      <c r="HK111" s="269"/>
      <c r="HL111" s="269"/>
      <c r="HM111" s="269"/>
      <c r="HN111" s="269"/>
      <c r="HO111" s="269"/>
      <c r="HP111" s="269"/>
      <c r="HQ111" s="269"/>
      <c r="HR111" s="269"/>
      <c r="HS111" s="269"/>
      <c r="HT111" s="269"/>
      <c r="HU111" s="269"/>
      <c r="HV111" s="269"/>
      <c r="HW111" s="269"/>
      <c r="HX111" s="269"/>
      <c r="HY111" s="269"/>
      <c r="HZ111" s="269"/>
      <c r="IA111" s="269"/>
      <c r="IB111" s="269"/>
      <c r="IC111" s="269"/>
      <c r="ID111" s="269"/>
      <c r="IE111" s="269"/>
      <c r="IF111" s="269"/>
      <c r="IG111" s="269"/>
      <c r="IH111" s="269"/>
      <c r="II111" s="269"/>
      <c r="IJ111" s="269"/>
      <c r="IK111" s="269"/>
      <c r="IL111" s="269"/>
      <c r="IM111" s="269"/>
      <c r="IN111" s="269"/>
      <c r="IO111" s="269"/>
      <c r="IP111" s="269"/>
      <c r="IQ111" s="269"/>
    </row>
    <row r="112" spans="1:251" ht="12.75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69"/>
      <c r="DH112" s="269"/>
      <c r="DI112" s="269"/>
      <c r="DJ112" s="269"/>
      <c r="DK112" s="269"/>
      <c r="DL112" s="269"/>
      <c r="DM112" s="269"/>
      <c r="DN112" s="269"/>
      <c r="DO112" s="269"/>
      <c r="DP112" s="269"/>
      <c r="DQ112" s="269"/>
      <c r="DR112" s="269"/>
      <c r="DS112" s="269"/>
      <c r="DT112" s="269"/>
      <c r="DU112" s="269"/>
      <c r="DV112" s="269"/>
      <c r="DW112" s="269"/>
      <c r="DX112" s="269"/>
      <c r="DY112" s="269"/>
      <c r="DZ112" s="269"/>
      <c r="EA112" s="269"/>
      <c r="EB112" s="269"/>
      <c r="EC112" s="269"/>
      <c r="ED112" s="269"/>
      <c r="EE112" s="269"/>
      <c r="EF112" s="269"/>
      <c r="EG112" s="269"/>
      <c r="EH112" s="269"/>
      <c r="EI112" s="269"/>
      <c r="EJ112" s="269"/>
      <c r="EK112" s="269"/>
      <c r="EL112" s="269"/>
      <c r="EM112" s="269"/>
      <c r="EN112" s="269"/>
      <c r="EO112" s="269"/>
      <c r="EP112" s="269"/>
      <c r="EQ112" s="269"/>
      <c r="ER112" s="269"/>
      <c r="ES112" s="269"/>
      <c r="ET112" s="269"/>
      <c r="EU112" s="269"/>
      <c r="EV112" s="269"/>
      <c r="EW112" s="269"/>
      <c r="EX112" s="269"/>
      <c r="EY112" s="269"/>
      <c r="EZ112" s="269"/>
      <c r="FA112" s="269"/>
      <c r="FB112" s="269"/>
      <c r="FC112" s="269"/>
      <c r="FD112" s="269"/>
      <c r="FE112" s="269"/>
      <c r="FF112" s="269"/>
      <c r="FG112" s="269"/>
      <c r="FH112" s="269"/>
      <c r="FI112" s="269"/>
      <c r="FJ112" s="269"/>
      <c r="FK112" s="269"/>
      <c r="FL112" s="269"/>
      <c r="FM112" s="269"/>
      <c r="FN112" s="269"/>
      <c r="FO112" s="269"/>
      <c r="FP112" s="269"/>
      <c r="FQ112" s="269"/>
      <c r="FR112" s="269"/>
      <c r="FS112" s="269"/>
      <c r="FT112" s="269"/>
      <c r="FU112" s="269"/>
      <c r="FV112" s="269"/>
      <c r="FW112" s="269"/>
      <c r="FX112" s="269"/>
      <c r="FY112" s="269"/>
      <c r="FZ112" s="269"/>
      <c r="GA112" s="269"/>
      <c r="GB112" s="269"/>
      <c r="GC112" s="269"/>
      <c r="GD112" s="269"/>
      <c r="GE112" s="269"/>
      <c r="GF112" s="269"/>
      <c r="GG112" s="269"/>
      <c r="GH112" s="269"/>
      <c r="GI112" s="269"/>
      <c r="GJ112" s="269"/>
      <c r="GK112" s="269"/>
      <c r="GL112" s="269"/>
      <c r="GM112" s="269"/>
      <c r="GN112" s="269"/>
      <c r="GO112" s="269"/>
      <c r="GP112" s="269"/>
      <c r="GQ112" s="269"/>
      <c r="GR112" s="269"/>
      <c r="GS112" s="269"/>
      <c r="GT112" s="269"/>
      <c r="GU112" s="269"/>
      <c r="GV112" s="269"/>
      <c r="GW112" s="269"/>
      <c r="GX112" s="269"/>
      <c r="GY112" s="269"/>
      <c r="GZ112" s="269"/>
      <c r="HA112" s="269"/>
      <c r="HB112" s="269"/>
      <c r="HC112" s="269"/>
      <c r="HD112" s="269"/>
      <c r="HE112" s="269"/>
      <c r="HF112" s="269"/>
      <c r="HG112" s="269"/>
      <c r="HH112" s="269"/>
      <c r="HI112" s="269"/>
      <c r="HJ112" s="269"/>
      <c r="HK112" s="269"/>
      <c r="HL112" s="269"/>
      <c r="HM112" s="269"/>
      <c r="HN112" s="269"/>
      <c r="HO112" s="269"/>
      <c r="HP112" s="269"/>
      <c r="HQ112" s="269"/>
      <c r="HR112" s="269"/>
      <c r="HS112" s="269"/>
      <c r="HT112" s="269"/>
      <c r="HU112" s="269"/>
      <c r="HV112" s="269"/>
      <c r="HW112" s="269"/>
      <c r="HX112" s="269"/>
      <c r="HY112" s="269"/>
      <c r="HZ112" s="269"/>
      <c r="IA112" s="269"/>
      <c r="IB112" s="269"/>
      <c r="IC112" s="269"/>
      <c r="ID112" s="269"/>
      <c r="IE112" s="269"/>
      <c r="IF112" s="269"/>
      <c r="IG112" s="269"/>
      <c r="IH112" s="269"/>
      <c r="II112" s="269"/>
      <c r="IJ112" s="269"/>
      <c r="IK112" s="269"/>
      <c r="IL112" s="269"/>
      <c r="IM112" s="269"/>
      <c r="IN112" s="269"/>
      <c r="IO112" s="269"/>
      <c r="IP112" s="269"/>
      <c r="IQ112" s="269"/>
    </row>
    <row r="113" spans="1:251" ht="12.75">
      <c r="A113" s="269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69"/>
      <c r="DI113" s="269"/>
      <c r="DJ113" s="269"/>
      <c r="DK113" s="269"/>
      <c r="DL113" s="269"/>
      <c r="DM113" s="269"/>
      <c r="DN113" s="269"/>
      <c r="DO113" s="269"/>
      <c r="DP113" s="269"/>
      <c r="DQ113" s="269"/>
      <c r="DR113" s="269"/>
      <c r="DS113" s="269"/>
      <c r="DT113" s="269"/>
      <c r="DU113" s="269"/>
      <c r="DV113" s="269"/>
      <c r="DW113" s="269"/>
      <c r="DX113" s="269"/>
      <c r="DY113" s="269"/>
      <c r="DZ113" s="269"/>
      <c r="EA113" s="269"/>
      <c r="EB113" s="269"/>
      <c r="EC113" s="269"/>
      <c r="ED113" s="269"/>
      <c r="EE113" s="269"/>
      <c r="EF113" s="269"/>
      <c r="EG113" s="269"/>
      <c r="EH113" s="269"/>
      <c r="EI113" s="269"/>
      <c r="EJ113" s="269"/>
      <c r="EK113" s="269"/>
      <c r="EL113" s="269"/>
      <c r="EM113" s="269"/>
      <c r="EN113" s="269"/>
      <c r="EO113" s="269"/>
      <c r="EP113" s="269"/>
      <c r="EQ113" s="269"/>
      <c r="ER113" s="269"/>
      <c r="ES113" s="269"/>
      <c r="ET113" s="269"/>
      <c r="EU113" s="269"/>
      <c r="EV113" s="269"/>
      <c r="EW113" s="269"/>
      <c r="EX113" s="269"/>
      <c r="EY113" s="269"/>
      <c r="EZ113" s="269"/>
      <c r="FA113" s="269"/>
      <c r="FB113" s="269"/>
      <c r="FC113" s="269"/>
      <c r="FD113" s="269"/>
      <c r="FE113" s="269"/>
      <c r="FF113" s="269"/>
      <c r="FG113" s="269"/>
      <c r="FH113" s="269"/>
      <c r="FI113" s="269"/>
      <c r="FJ113" s="269"/>
      <c r="FK113" s="269"/>
      <c r="FL113" s="269"/>
      <c r="FM113" s="269"/>
      <c r="FN113" s="269"/>
      <c r="FO113" s="269"/>
      <c r="FP113" s="269"/>
      <c r="FQ113" s="269"/>
      <c r="FR113" s="269"/>
      <c r="FS113" s="269"/>
      <c r="FT113" s="269"/>
      <c r="FU113" s="269"/>
      <c r="FV113" s="269"/>
      <c r="FW113" s="269"/>
      <c r="FX113" s="269"/>
      <c r="FY113" s="269"/>
      <c r="FZ113" s="269"/>
      <c r="GA113" s="269"/>
      <c r="GB113" s="269"/>
      <c r="GC113" s="269"/>
      <c r="GD113" s="269"/>
      <c r="GE113" s="269"/>
      <c r="GF113" s="269"/>
      <c r="GG113" s="269"/>
      <c r="GH113" s="269"/>
      <c r="GI113" s="269"/>
      <c r="GJ113" s="269"/>
      <c r="GK113" s="269"/>
      <c r="GL113" s="269"/>
      <c r="GM113" s="269"/>
      <c r="GN113" s="269"/>
      <c r="GO113" s="269"/>
      <c r="GP113" s="269"/>
      <c r="GQ113" s="269"/>
      <c r="GR113" s="269"/>
      <c r="GS113" s="269"/>
      <c r="GT113" s="269"/>
      <c r="GU113" s="269"/>
      <c r="GV113" s="269"/>
      <c r="GW113" s="269"/>
      <c r="GX113" s="269"/>
      <c r="GY113" s="269"/>
      <c r="GZ113" s="269"/>
      <c r="HA113" s="269"/>
      <c r="HB113" s="269"/>
      <c r="HC113" s="269"/>
      <c r="HD113" s="269"/>
      <c r="HE113" s="269"/>
      <c r="HF113" s="269"/>
      <c r="HG113" s="269"/>
      <c r="HH113" s="269"/>
      <c r="HI113" s="269"/>
      <c r="HJ113" s="269"/>
      <c r="HK113" s="269"/>
      <c r="HL113" s="269"/>
      <c r="HM113" s="269"/>
      <c r="HN113" s="269"/>
      <c r="HO113" s="269"/>
      <c r="HP113" s="269"/>
      <c r="HQ113" s="269"/>
      <c r="HR113" s="269"/>
      <c r="HS113" s="269"/>
      <c r="HT113" s="269"/>
      <c r="HU113" s="269"/>
      <c r="HV113" s="269"/>
      <c r="HW113" s="269"/>
      <c r="HX113" s="269"/>
      <c r="HY113" s="269"/>
      <c r="HZ113" s="269"/>
      <c r="IA113" s="269"/>
      <c r="IB113" s="269"/>
      <c r="IC113" s="269"/>
      <c r="ID113" s="269"/>
      <c r="IE113" s="269"/>
      <c r="IF113" s="269"/>
      <c r="IG113" s="269"/>
      <c r="IH113" s="269"/>
      <c r="II113" s="269"/>
      <c r="IJ113" s="269"/>
      <c r="IK113" s="269"/>
      <c r="IL113" s="269"/>
      <c r="IM113" s="269"/>
      <c r="IN113" s="269"/>
      <c r="IO113" s="269"/>
      <c r="IP113" s="269"/>
      <c r="IQ113" s="269"/>
    </row>
    <row r="114" spans="1:251" ht="12.75">
      <c r="A114" s="269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69"/>
      <c r="DH114" s="269"/>
      <c r="DI114" s="269"/>
      <c r="DJ114" s="269"/>
      <c r="DK114" s="269"/>
      <c r="DL114" s="269"/>
      <c r="DM114" s="269"/>
      <c r="DN114" s="269"/>
      <c r="DO114" s="269"/>
      <c r="DP114" s="269"/>
      <c r="DQ114" s="269"/>
      <c r="DR114" s="269"/>
      <c r="DS114" s="269"/>
      <c r="DT114" s="269"/>
      <c r="DU114" s="269"/>
      <c r="DV114" s="269"/>
      <c r="DW114" s="269"/>
      <c r="DX114" s="269"/>
      <c r="DY114" s="269"/>
      <c r="DZ114" s="269"/>
      <c r="EA114" s="269"/>
      <c r="EB114" s="269"/>
      <c r="EC114" s="269"/>
      <c r="ED114" s="269"/>
      <c r="EE114" s="269"/>
      <c r="EF114" s="269"/>
      <c r="EG114" s="269"/>
      <c r="EH114" s="269"/>
      <c r="EI114" s="269"/>
      <c r="EJ114" s="269"/>
      <c r="EK114" s="269"/>
      <c r="EL114" s="269"/>
      <c r="EM114" s="269"/>
      <c r="EN114" s="269"/>
      <c r="EO114" s="269"/>
      <c r="EP114" s="269"/>
      <c r="EQ114" s="269"/>
      <c r="ER114" s="269"/>
      <c r="ES114" s="269"/>
      <c r="ET114" s="269"/>
      <c r="EU114" s="269"/>
      <c r="EV114" s="269"/>
      <c r="EW114" s="269"/>
      <c r="EX114" s="269"/>
      <c r="EY114" s="269"/>
      <c r="EZ114" s="269"/>
      <c r="FA114" s="269"/>
      <c r="FB114" s="269"/>
      <c r="FC114" s="269"/>
      <c r="FD114" s="269"/>
      <c r="FE114" s="269"/>
      <c r="FF114" s="269"/>
      <c r="FG114" s="269"/>
      <c r="FH114" s="269"/>
      <c r="FI114" s="269"/>
      <c r="FJ114" s="269"/>
      <c r="FK114" s="269"/>
      <c r="FL114" s="269"/>
      <c r="FM114" s="269"/>
      <c r="FN114" s="269"/>
      <c r="FO114" s="269"/>
      <c r="FP114" s="269"/>
      <c r="FQ114" s="269"/>
      <c r="FR114" s="269"/>
      <c r="FS114" s="269"/>
      <c r="FT114" s="269"/>
      <c r="FU114" s="269"/>
      <c r="FV114" s="269"/>
      <c r="FW114" s="269"/>
      <c r="FX114" s="269"/>
      <c r="FY114" s="269"/>
      <c r="FZ114" s="269"/>
      <c r="GA114" s="269"/>
      <c r="GB114" s="269"/>
      <c r="GC114" s="269"/>
      <c r="GD114" s="269"/>
      <c r="GE114" s="269"/>
      <c r="GF114" s="269"/>
      <c r="GG114" s="269"/>
      <c r="GH114" s="269"/>
      <c r="GI114" s="269"/>
      <c r="GJ114" s="269"/>
      <c r="GK114" s="269"/>
      <c r="GL114" s="269"/>
      <c r="GM114" s="269"/>
      <c r="GN114" s="269"/>
      <c r="GO114" s="269"/>
      <c r="GP114" s="269"/>
      <c r="GQ114" s="269"/>
      <c r="GR114" s="269"/>
      <c r="GS114" s="269"/>
      <c r="GT114" s="269"/>
      <c r="GU114" s="269"/>
      <c r="GV114" s="269"/>
      <c r="GW114" s="269"/>
      <c r="GX114" s="269"/>
      <c r="GY114" s="269"/>
      <c r="GZ114" s="269"/>
      <c r="HA114" s="269"/>
      <c r="HB114" s="269"/>
      <c r="HC114" s="269"/>
      <c r="HD114" s="269"/>
      <c r="HE114" s="269"/>
      <c r="HF114" s="269"/>
      <c r="HG114" s="269"/>
      <c r="HH114" s="269"/>
      <c r="HI114" s="269"/>
      <c r="HJ114" s="269"/>
      <c r="HK114" s="269"/>
      <c r="HL114" s="269"/>
      <c r="HM114" s="269"/>
      <c r="HN114" s="269"/>
      <c r="HO114" s="269"/>
      <c r="HP114" s="269"/>
      <c r="HQ114" s="269"/>
      <c r="HR114" s="269"/>
      <c r="HS114" s="269"/>
      <c r="HT114" s="269"/>
      <c r="HU114" s="269"/>
      <c r="HV114" s="269"/>
      <c r="HW114" s="269"/>
      <c r="HX114" s="269"/>
      <c r="HY114" s="269"/>
      <c r="HZ114" s="269"/>
      <c r="IA114" s="269"/>
      <c r="IB114" s="269"/>
      <c r="IC114" s="269"/>
      <c r="ID114" s="269"/>
      <c r="IE114" s="269"/>
      <c r="IF114" s="269"/>
      <c r="IG114" s="269"/>
      <c r="IH114" s="269"/>
      <c r="II114" s="269"/>
      <c r="IJ114" s="269"/>
      <c r="IK114" s="269"/>
      <c r="IL114" s="269"/>
      <c r="IM114" s="269"/>
      <c r="IN114" s="269"/>
      <c r="IO114" s="269"/>
      <c r="IP114" s="269"/>
      <c r="IQ114" s="269"/>
    </row>
    <row r="115" spans="1:251" ht="12.75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  <c r="CA115" s="269"/>
      <c r="CB115" s="269"/>
      <c r="CC115" s="269"/>
      <c r="CD115" s="269"/>
      <c r="CE115" s="269"/>
      <c r="CF115" s="269"/>
      <c r="CG115" s="269"/>
      <c r="CH115" s="269"/>
      <c r="CI115" s="269"/>
      <c r="CJ115" s="269"/>
      <c r="CK115" s="269"/>
      <c r="CL115" s="269"/>
      <c r="CM115" s="269"/>
      <c r="CN115" s="269"/>
      <c r="CO115" s="269"/>
      <c r="CP115" s="269"/>
      <c r="CQ115" s="269"/>
      <c r="CR115" s="269"/>
      <c r="CS115" s="269"/>
      <c r="CT115" s="269"/>
      <c r="CU115" s="269"/>
      <c r="CV115" s="269"/>
      <c r="CW115" s="269"/>
      <c r="CX115" s="269"/>
      <c r="CY115" s="269"/>
      <c r="CZ115" s="269"/>
      <c r="DA115" s="269"/>
      <c r="DB115" s="269"/>
      <c r="DC115" s="269"/>
      <c r="DD115" s="269"/>
      <c r="DE115" s="269"/>
      <c r="DF115" s="269"/>
      <c r="DG115" s="269"/>
      <c r="DH115" s="269"/>
      <c r="DI115" s="269"/>
      <c r="DJ115" s="269"/>
      <c r="DK115" s="269"/>
      <c r="DL115" s="269"/>
      <c r="DM115" s="269"/>
      <c r="DN115" s="269"/>
      <c r="DO115" s="269"/>
      <c r="DP115" s="269"/>
      <c r="DQ115" s="269"/>
      <c r="DR115" s="269"/>
      <c r="DS115" s="269"/>
      <c r="DT115" s="269"/>
      <c r="DU115" s="269"/>
      <c r="DV115" s="269"/>
      <c r="DW115" s="269"/>
      <c r="DX115" s="269"/>
      <c r="DY115" s="269"/>
      <c r="DZ115" s="269"/>
      <c r="EA115" s="269"/>
      <c r="EB115" s="269"/>
      <c r="EC115" s="269"/>
      <c r="ED115" s="269"/>
      <c r="EE115" s="269"/>
      <c r="EF115" s="269"/>
      <c r="EG115" s="269"/>
      <c r="EH115" s="269"/>
      <c r="EI115" s="269"/>
      <c r="EJ115" s="269"/>
      <c r="EK115" s="269"/>
      <c r="EL115" s="269"/>
      <c r="EM115" s="269"/>
      <c r="EN115" s="269"/>
      <c r="EO115" s="269"/>
      <c r="EP115" s="269"/>
      <c r="EQ115" s="269"/>
      <c r="ER115" s="269"/>
      <c r="ES115" s="269"/>
      <c r="ET115" s="269"/>
      <c r="EU115" s="269"/>
      <c r="EV115" s="269"/>
      <c r="EW115" s="269"/>
      <c r="EX115" s="269"/>
      <c r="EY115" s="269"/>
      <c r="EZ115" s="269"/>
      <c r="FA115" s="269"/>
      <c r="FB115" s="269"/>
      <c r="FC115" s="269"/>
      <c r="FD115" s="269"/>
      <c r="FE115" s="269"/>
      <c r="FF115" s="269"/>
      <c r="FG115" s="269"/>
      <c r="FH115" s="269"/>
      <c r="FI115" s="269"/>
      <c r="FJ115" s="269"/>
      <c r="FK115" s="269"/>
      <c r="FL115" s="269"/>
      <c r="FM115" s="269"/>
      <c r="FN115" s="269"/>
      <c r="FO115" s="269"/>
      <c r="FP115" s="269"/>
      <c r="FQ115" s="269"/>
      <c r="FR115" s="269"/>
      <c r="FS115" s="269"/>
      <c r="FT115" s="269"/>
      <c r="FU115" s="269"/>
      <c r="FV115" s="269"/>
      <c r="FW115" s="269"/>
      <c r="FX115" s="269"/>
      <c r="FY115" s="269"/>
      <c r="FZ115" s="269"/>
      <c r="GA115" s="269"/>
      <c r="GB115" s="269"/>
      <c r="GC115" s="269"/>
      <c r="GD115" s="269"/>
      <c r="GE115" s="269"/>
      <c r="GF115" s="269"/>
      <c r="GG115" s="269"/>
      <c r="GH115" s="269"/>
      <c r="GI115" s="269"/>
      <c r="GJ115" s="269"/>
      <c r="GK115" s="269"/>
      <c r="GL115" s="269"/>
      <c r="GM115" s="269"/>
      <c r="GN115" s="269"/>
      <c r="GO115" s="269"/>
      <c r="GP115" s="269"/>
      <c r="GQ115" s="269"/>
      <c r="GR115" s="269"/>
      <c r="GS115" s="269"/>
      <c r="GT115" s="269"/>
      <c r="GU115" s="269"/>
      <c r="GV115" s="269"/>
      <c r="GW115" s="269"/>
      <c r="GX115" s="269"/>
      <c r="GY115" s="269"/>
      <c r="GZ115" s="269"/>
      <c r="HA115" s="269"/>
      <c r="HB115" s="269"/>
      <c r="HC115" s="269"/>
      <c r="HD115" s="269"/>
      <c r="HE115" s="269"/>
      <c r="HF115" s="269"/>
      <c r="HG115" s="269"/>
      <c r="HH115" s="269"/>
      <c r="HI115" s="269"/>
      <c r="HJ115" s="269"/>
      <c r="HK115" s="269"/>
      <c r="HL115" s="269"/>
      <c r="HM115" s="269"/>
      <c r="HN115" s="269"/>
      <c r="HO115" s="269"/>
      <c r="HP115" s="269"/>
      <c r="HQ115" s="269"/>
      <c r="HR115" s="269"/>
      <c r="HS115" s="269"/>
      <c r="HT115" s="269"/>
      <c r="HU115" s="269"/>
      <c r="HV115" s="269"/>
      <c r="HW115" s="269"/>
      <c r="HX115" s="269"/>
      <c r="HY115" s="269"/>
      <c r="HZ115" s="269"/>
      <c r="IA115" s="269"/>
      <c r="IB115" s="269"/>
      <c r="IC115" s="269"/>
      <c r="ID115" s="269"/>
      <c r="IE115" s="269"/>
      <c r="IF115" s="269"/>
      <c r="IG115" s="269"/>
      <c r="IH115" s="269"/>
      <c r="II115" s="269"/>
      <c r="IJ115" s="269"/>
      <c r="IK115" s="269"/>
      <c r="IL115" s="269"/>
      <c r="IM115" s="269"/>
      <c r="IN115" s="269"/>
      <c r="IO115" s="269"/>
      <c r="IP115" s="269"/>
      <c r="IQ115" s="269"/>
    </row>
    <row r="116" spans="1:251" ht="12.75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/>
      <c r="BD116" s="269"/>
      <c r="BE116" s="269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  <c r="CA116" s="269"/>
      <c r="CB116" s="269"/>
      <c r="CC116" s="269"/>
      <c r="CD116" s="269"/>
      <c r="CE116" s="269"/>
      <c r="CF116" s="269"/>
      <c r="CG116" s="269"/>
      <c r="CH116" s="269"/>
      <c r="CI116" s="269"/>
      <c r="CJ116" s="269"/>
      <c r="CK116" s="269"/>
      <c r="CL116" s="269"/>
      <c r="CM116" s="269"/>
      <c r="CN116" s="269"/>
      <c r="CO116" s="269"/>
      <c r="CP116" s="269"/>
      <c r="CQ116" s="269"/>
      <c r="CR116" s="269"/>
      <c r="CS116" s="269"/>
      <c r="CT116" s="269"/>
      <c r="CU116" s="269"/>
      <c r="CV116" s="269"/>
      <c r="CW116" s="269"/>
      <c r="CX116" s="269"/>
      <c r="CY116" s="269"/>
      <c r="CZ116" s="269"/>
      <c r="DA116" s="269"/>
      <c r="DB116" s="269"/>
      <c r="DC116" s="269"/>
      <c r="DD116" s="269"/>
      <c r="DE116" s="269"/>
      <c r="DF116" s="269"/>
      <c r="DG116" s="269"/>
      <c r="DH116" s="269"/>
      <c r="DI116" s="269"/>
      <c r="DJ116" s="269"/>
      <c r="DK116" s="269"/>
      <c r="DL116" s="269"/>
      <c r="DM116" s="269"/>
      <c r="DN116" s="269"/>
      <c r="DO116" s="269"/>
      <c r="DP116" s="269"/>
      <c r="DQ116" s="269"/>
      <c r="DR116" s="269"/>
      <c r="DS116" s="269"/>
      <c r="DT116" s="269"/>
      <c r="DU116" s="269"/>
      <c r="DV116" s="269"/>
      <c r="DW116" s="269"/>
      <c r="DX116" s="269"/>
      <c r="DY116" s="269"/>
      <c r="DZ116" s="269"/>
      <c r="EA116" s="269"/>
      <c r="EB116" s="269"/>
      <c r="EC116" s="269"/>
      <c r="ED116" s="269"/>
      <c r="EE116" s="269"/>
      <c r="EF116" s="269"/>
      <c r="EG116" s="269"/>
      <c r="EH116" s="269"/>
      <c r="EI116" s="269"/>
      <c r="EJ116" s="269"/>
      <c r="EK116" s="269"/>
      <c r="EL116" s="269"/>
      <c r="EM116" s="269"/>
      <c r="EN116" s="269"/>
      <c r="EO116" s="269"/>
      <c r="EP116" s="269"/>
      <c r="EQ116" s="269"/>
      <c r="ER116" s="269"/>
      <c r="ES116" s="269"/>
      <c r="ET116" s="269"/>
      <c r="EU116" s="269"/>
      <c r="EV116" s="269"/>
      <c r="EW116" s="269"/>
      <c r="EX116" s="269"/>
      <c r="EY116" s="269"/>
      <c r="EZ116" s="269"/>
      <c r="FA116" s="269"/>
      <c r="FB116" s="269"/>
      <c r="FC116" s="269"/>
      <c r="FD116" s="269"/>
      <c r="FE116" s="269"/>
      <c r="FF116" s="269"/>
      <c r="FG116" s="269"/>
      <c r="FH116" s="269"/>
      <c r="FI116" s="269"/>
      <c r="FJ116" s="269"/>
      <c r="FK116" s="269"/>
      <c r="FL116" s="269"/>
      <c r="FM116" s="269"/>
      <c r="FN116" s="269"/>
      <c r="FO116" s="269"/>
      <c r="FP116" s="269"/>
      <c r="FQ116" s="269"/>
      <c r="FR116" s="269"/>
      <c r="FS116" s="269"/>
      <c r="FT116" s="269"/>
      <c r="FU116" s="269"/>
      <c r="FV116" s="269"/>
      <c r="FW116" s="269"/>
      <c r="FX116" s="269"/>
      <c r="FY116" s="269"/>
      <c r="FZ116" s="269"/>
      <c r="GA116" s="269"/>
      <c r="GB116" s="269"/>
      <c r="GC116" s="269"/>
      <c r="GD116" s="269"/>
      <c r="GE116" s="269"/>
      <c r="GF116" s="269"/>
      <c r="GG116" s="269"/>
      <c r="GH116" s="269"/>
      <c r="GI116" s="269"/>
      <c r="GJ116" s="269"/>
      <c r="GK116" s="269"/>
      <c r="GL116" s="269"/>
      <c r="GM116" s="269"/>
      <c r="GN116" s="269"/>
      <c r="GO116" s="269"/>
      <c r="GP116" s="269"/>
      <c r="GQ116" s="269"/>
      <c r="GR116" s="269"/>
      <c r="GS116" s="269"/>
      <c r="GT116" s="269"/>
      <c r="GU116" s="269"/>
      <c r="GV116" s="269"/>
      <c r="GW116" s="269"/>
      <c r="GX116" s="269"/>
      <c r="GY116" s="269"/>
      <c r="GZ116" s="269"/>
      <c r="HA116" s="269"/>
      <c r="HB116" s="269"/>
      <c r="HC116" s="269"/>
      <c r="HD116" s="269"/>
      <c r="HE116" s="269"/>
      <c r="HF116" s="269"/>
      <c r="HG116" s="269"/>
      <c r="HH116" s="269"/>
      <c r="HI116" s="269"/>
      <c r="HJ116" s="269"/>
      <c r="HK116" s="269"/>
      <c r="HL116" s="269"/>
      <c r="HM116" s="269"/>
      <c r="HN116" s="269"/>
      <c r="HO116" s="269"/>
      <c r="HP116" s="269"/>
      <c r="HQ116" s="269"/>
      <c r="HR116" s="269"/>
      <c r="HS116" s="269"/>
      <c r="HT116" s="269"/>
      <c r="HU116" s="269"/>
      <c r="HV116" s="269"/>
      <c r="HW116" s="269"/>
      <c r="HX116" s="269"/>
      <c r="HY116" s="269"/>
      <c r="HZ116" s="269"/>
      <c r="IA116" s="269"/>
      <c r="IB116" s="269"/>
      <c r="IC116" s="269"/>
      <c r="ID116" s="269"/>
      <c r="IE116" s="269"/>
      <c r="IF116" s="269"/>
      <c r="IG116" s="269"/>
      <c r="IH116" s="269"/>
      <c r="II116" s="269"/>
      <c r="IJ116" s="269"/>
      <c r="IK116" s="269"/>
      <c r="IL116" s="269"/>
      <c r="IM116" s="269"/>
      <c r="IN116" s="269"/>
      <c r="IO116" s="269"/>
      <c r="IP116" s="269"/>
      <c r="IQ116" s="269"/>
    </row>
    <row r="117" spans="1:251" ht="12.75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69"/>
      <c r="CW117" s="269"/>
      <c r="CX117" s="269"/>
      <c r="CY117" s="269"/>
      <c r="CZ117" s="269"/>
      <c r="DA117" s="269"/>
      <c r="DB117" s="269"/>
      <c r="DC117" s="269"/>
      <c r="DD117" s="269"/>
      <c r="DE117" s="269"/>
      <c r="DF117" s="269"/>
      <c r="DG117" s="269"/>
      <c r="DH117" s="269"/>
      <c r="DI117" s="269"/>
      <c r="DJ117" s="269"/>
      <c r="DK117" s="269"/>
      <c r="DL117" s="269"/>
      <c r="DM117" s="269"/>
      <c r="DN117" s="269"/>
      <c r="DO117" s="269"/>
      <c r="DP117" s="269"/>
      <c r="DQ117" s="269"/>
      <c r="DR117" s="269"/>
      <c r="DS117" s="269"/>
      <c r="DT117" s="269"/>
      <c r="DU117" s="269"/>
      <c r="DV117" s="269"/>
      <c r="DW117" s="269"/>
      <c r="DX117" s="269"/>
      <c r="DY117" s="269"/>
      <c r="DZ117" s="269"/>
      <c r="EA117" s="269"/>
      <c r="EB117" s="269"/>
      <c r="EC117" s="269"/>
      <c r="ED117" s="269"/>
      <c r="EE117" s="269"/>
      <c r="EF117" s="269"/>
      <c r="EG117" s="269"/>
      <c r="EH117" s="269"/>
      <c r="EI117" s="269"/>
      <c r="EJ117" s="269"/>
      <c r="EK117" s="269"/>
      <c r="EL117" s="269"/>
      <c r="EM117" s="269"/>
      <c r="EN117" s="269"/>
      <c r="EO117" s="269"/>
      <c r="EP117" s="269"/>
      <c r="EQ117" s="269"/>
      <c r="ER117" s="269"/>
      <c r="ES117" s="269"/>
      <c r="ET117" s="269"/>
      <c r="EU117" s="269"/>
      <c r="EV117" s="269"/>
      <c r="EW117" s="269"/>
      <c r="EX117" s="269"/>
      <c r="EY117" s="269"/>
      <c r="EZ117" s="269"/>
      <c r="FA117" s="269"/>
      <c r="FB117" s="269"/>
      <c r="FC117" s="269"/>
      <c r="FD117" s="269"/>
      <c r="FE117" s="269"/>
      <c r="FF117" s="269"/>
      <c r="FG117" s="269"/>
      <c r="FH117" s="269"/>
      <c r="FI117" s="269"/>
      <c r="FJ117" s="269"/>
      <c r="FK117" s="269"/>
      <c r="FL117" s="269"/>
      <c r="FM117" s="269"/>
      <c r="FN117" s="269"/>
      <c r="FO117" s="269"/>
      <c r="FP117" s="269"/>
      <c r="FQ117" s="269"/>
      <c r="FR117" s="269"/>
      <c r="FS117" s="269"/>
      <c r="FT117" s="269"/>
      <c r="FU117" s="269"/>
      <c r="FV117" s="269"/>
      <c r="FW117" s="269"/>
      <c r="FX117" s="269"/>
      <c r="FY117" s="269"/>
      <c r="FZ117" s="269"/>
      <c r="GA117" s="269"/>
      <c r="GB117" s="269"/>
      <c r="GC117" s="269"/>
      <c r="GD117" s="269"/>
      <c r="GE117" s="269"/>
      <c r="GF117" s="269"/>
      <c r="GG117" s="269"/>
      <c r="GH117" s="269"/>
      <c r="GI117" s="269"/>
      <c r="GJ117" s="269"/>
      <c r="GK117" s="269"/>
      <c r="GL117" s="269"/>
      <c r="GM117" s="269"/>
      <c r="GN117" s="269"/>
      <c r="GO117" s="269"/>
      <c r="GP117" s="269"/>
      <c r="GQ117" s="269"/>
      <c r="GR117" s="269"/>
      <c r="GS117" s="269"/>
      <c r="GT117" s="269"/>
      <c r="GU117" s="269"/>
      <c r="GV117" s="269"/>
      <c r="GW117" s="269"/>
      <c r="GX117" s="269"/>
      <c r="GY117" s="269"/>
      <c r="GZ117" s="269"/>
      <c r="HA117" s="269"/>
      <c r="HB117" s="269"/>
      <c r="HC117" s="269"/>
      <c r="HD117" s="269"/>
      <c r="HE117" s="269"/>
      <c r="HF117" s="269"/>
      <c r="HG117" s="269"/>
      <c r="HH117" s="269"/>
      <c r="HI117" s="269"/>
      <c r="HJ117" s="269"/>
      <c r="HK117" s="269"/>
      <c r="HL117" s="269"/>
      <c r="HM117" s="269"/>
      <c r="HN117" s="269"/>
      <c r="HO117" s="269"/>
      <c r="HP117" s="269"/>
      <c r="HQ117" s="269"/>
      <c r="HR117" s="269"/>
      <c r="HS117" s="269"/>
      <c r="HT117" s="269"/>
      <c r="HU117" s="269"/>
      <c r="HV117" s="269"/>
      <c r="HW117" s="269"/>
      <c r="HX117" s="269"/>
      <c r="HY117" s="269"/>
      <c r="HZ117" s="269"/>
      <c r="IA117" s="269"/>
      <c r="IB117" s="269"/>
      <c r="IC117" s="269"/>
      <c r="ID117" s="269"/>
      <c r="IE117" s="269"/>
      <c r="IF117" s="269"/>
      <c r="IG117" s="269"/>
      <c r="IH117" s="269"/>
      <c r="II117" s="269"/>
      <c r="IJ117" s="269"/>
      <c r="IK117" s="269"/>
      <c r="IL117" s="269"/>
      <c r="IM117" s="269"/>
      <c r="IN117" s="269"/>
      <c r="IO117" s="269"/>
      <c r="IP117" s="269"/>
      <c r="IQ117" s="269"/>
    </row>
    <row r="118" spans="1:251" ht="12.75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  <c r="CA118" s="269"/>
      <c r="CB118" s="269"/>
      <c r="CC118" s="269"/>
      <c r="CD118" s="269"/>
      <c r="CE118" s="269"/>
      <c r="CF118" s="269"/>
      <c r="CG118" s="269"/>
      <c r="CH118" s="269"/>
      <c r="CI118" s="269"/>
      <c r="CJ118" s="269"/>
      <c r="CK118" s="269"/>
      <c r="CL118" s="269"/>
      <c r="CM118" s="269"/>
      <c r="CN118" s="269"/>
      <c r="CO118" s="269"/>
      <c r="CP118" s="269"/>
      <c r="CQ118" s="269"/>
      <c r="CR118" s="269"/>
      <c r="CS118" s="269"/>
      <c r="CT118" s="269"/>
      <c r="CU118" s="269"/>
      <c r="CV118" s="269"/>
      <c r="CW118" s="269"/>
      <c r="CX118" s="269"/>
      <c r="CY118" s="269"/>
      <c r="CZ118" s="269"/>
      <c r="DA118" s="269"/>
      <c r="DB118" s="269"/>
      <c r="DC118" s="269"/>
      <c r="DD118" s="269"/>
      <c r="DE118" s="269"/>
      <c r="DF118" s="269"/>
      <c r="DG118" s="269"/>
      <c r="DH118" s="269"/>
      <c r="DI118" s="269"/>
      <c r="DJ118" s="269"/>
      <c r="DK118" s="269"/>
      <c r="DL118" s="269"/>
      <c r="DM118" s="269"/>
      <c r="DN118" s="269"/>
      <c r="DO118" s="269"/>
      <c r="DP118" s="269"/>
      <c r="DQ118" s="269"/>
      <c r="DR118" s="269"/>
      <c r="DS118" s="269"/>
      <c r="DT118" s="269"/>
      <c r="DU118" s="269"/>
      <c r="DV118" s="269"/>
      <c r="DW118" s="269"/>
      <c r="DX118" s="269"/>
      <c r="DY118" s="269"/>
      <c r="DZ118" s="269"/>
      <c r="EA118" s="269"/>
      <c r="EB118" s="269"/>
      <c r="EC118" s="269"/>
      <c r="ED118" s="269"/>
      <c r="EE118" s="269"/>
      <c r="EF118" s="269"/>
      <c r="EG118" s="269"/>
      <c r="EH118" s="269"/>
      <c r="EI118" s="269"/>
      <c r="EJ118" s="269"/>
      <c r="EK118" s="269"/>
      <c r="EL118" s="269"/>
      <c r="EM118" s="269"/>
      <c r="EN118" s="269"/>
      <c r="EO118" s="269"/>
      <c r="EP118" s="269"/>
      <c r="EQ118" s="269"/>
      <c r="ER118" s="269"/>
      <c r="ES118" s="269"/>
      <c r="ET118" s="269"/>
      <c r="EU118" s="269"/>
      <c r="EV118" s="269"/>
      <c r="EW118" s="269"/>
      <c r="EX118" s="269"/>
      <c r="EY118" s="269"/>
      <c r="EZ118" s="269"/>
      <c r="FA118" s="269"/>
      <c r="FB118" s="269"/>
      <c r="FC118" s="269"/>
      <c r="FD118" s="269"/>
      <c r="FE118" s="269"/>
      <c r="FF118" s="269"/>
      <c r="FG118" s="269"/>
      <c r="FH118" s="269"/>
      <c r="FI118" s="269"/>
      <c r="FJ118" s="269"/>
      <c r="FK118" s="269"/>
      <c r="FL118" s="269"/>
      <c r="FM118" s="269"/>
      <c r="FN118" s="269"/>
      <c r="FO118" s="269"/>
      <c r="FP118" s="269"/>
      <c r="FQ118" s="269"/>
      <c r="FR118" s="269"/>
      <c r="FS118" s="269"/>
      <c r="FT118" s="269"/>
      <c r="FU118" s="269"/>
      <c r="FV118" s="269"/>
      <c r="FW118" s="269"/>
      <c r="FX118" s="269"/>
      <c r="FY118" s="269"/>
      <c r="FZ118" s="269"/>
      <c r="GA118" s="269"/>
      <c r="GB118" s="269"/>
      <c r="GC118" s="269"/>
      <c r="GD118" s="269"/>
      <c r="GE118" s="269"/>
      <c r="GF118" s="269"/>
      <c r="GG118" s="269"/>
      <c r="GH118" s="269"/>
      <c r="GI118" s="269"/>
      <c r="GJ118" s="269"/>
      <c r="GK118" s="269"/>
      <c r="GL118" s="269"/>
      <c r="GM118" s="269"/>
      <c r="GN118" s="269"/>
      <c r="GO118" s="269"/>
      <c r="GP118" s="269"/>
      <c r="GQ118" s="269"/>
      <c r="GR118" s="269"/>
      <c r="GS118" s="269"/>
      <c r="GT118" s="269"/>
      <c r="GU118" s="269"/>
      <c r="GV118" s="269"/>
      <c r="GW118" s="269"/>
      <c r="GX118" s="269"/>
      <c r="GY118" s="269"/>
      <c r="GZ118" s="269"/>
      <c r="HA118" s="269"/>
      <c r="HB118" s="269"/>
      <c r="HC118" s="269"/>
      <c r="HD118" s="269"/>
      <c r="HE118" s="269"/>
      <c r="HF118" s="269"/>
      <c r="HG118" s="269"/>
      <c r="HH118" s="269"/>
      <c r="HI118" s="269"/>
      <c r="HJ118" s="269"/>
      <c r="HK118" s="269"/>
      <c r="HL118" s="269"/>
      <c r="HM118" s="269"/>
      <c r="HN118" s="269"/>
      <c r="HO118" s="269"/>
      <c r="HP118" s="269"/>
      <c r="HQ118" s="269"/>
      <c r="HR118" s="269"/>
      <c r="HS118" s="269"/>
      <c r="HT118" s="269"/>
      <c r="HU118" s="269"/>
      <c r="HV118" s="269"/>
      <c r="HW118" s="269"/>
      <c r="HX118" s="269"/>
      <c r="HY118" s="269"/>
      <c r="HZ118" s="269"/>
      <c r="IA118" s="269"/>
      <c r="IB118" s="269"/>
      <c r="IC118" s="269"/>
      <c r="ID118" s="269"/>
      <c r="IE118" s="269"/>
      <c r="IF118" s="269"/>
      <c r="IG118" s="269"/>
      <c r="IH118" s="269"/>
      <c r="II118" s="269"/>
      <c r="IJ118" s="269"/>
      <c r="IK118" s="269"/>
      <c r="IL118" s="269"/>
      <c r="IM118" s="269"/>
      <c r="IN118" s="269"/>
      <c r="IO118" s="269"/>
      <c r="IP118" s="269"/>
      <c r="IQ118" s="269"/>
    </row>
    <row r="119" spans="1:251" ht="12.75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69"/>
      <c r="CW119" s="269"/>
      <c r="CX119" s="269"/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69"/>
      <c r="DO119" s="269"/>
      <c r="DP119" s="269"/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69"/>
      <c r="EF119" s="269"/>
      <c r="EG119" s="269"/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69"/>
      <c r="EU119" s="269"/>
      <c r="EV119" s="269"/>
      <c r="EW119" s="269"/>
      <c r="EX119" s="269"/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269"/>
      <c r="FL119" s="269"/>
      <c r="FM119" s="269"/>
      <c r="FN119" s="269"/>
      <c r="FO119" s="269"/>
      <c r="FP119" s="269"/>
      <c r="FQ119" s="269"/>
      <c r="FR119" s="269"/>
      <c r="FS119" s="269"/>
      <c r="FT119" s="269"/>
      <c r="FU119" s="269"/>
      <c r="FV119" s="269"/>
      <c r="FW119" s="269"/>
      <c r="FX119" s="269"/>
      <c r="FY119" s="269"/>
      <c r="FZ119" s="269"/>
      <c r="GA119" s="269"/>
      <c r="GB119" s="269"/>
      <c r="GC119" s="269"/>
      <c r="GD119" s="269"/>
      <c r="GE119" s="269"/>
      <c r="GF119" s="269"/>
      <c r="GG119" s="269"/>
      <c r="GH119" s="269"/>
      <c r="GI119" s="269"/>
      <c r="GJ119" s="269"/>
      <c r="GK119" s="269"/>
      <c r="GL119" s="269"/>
      <c r="GM119" s="269"/>
      <c r="GN119" s="269"/>
      <c r="GO119" s="269"/>
      <c r="GP119" s="269"/>
      <c r="GQ119" s="269"/>
      <c r="GR119" s="269"/>
      <c r="GS119" s="269"/>
      <c r="GT119" s="269"/>
      <c r="GU119" s="269"/>
      <c r="GV119" s="269"/>
      <c r="GW119" s="269"/>
      <c r="GX119" s="269"/>
      <c r="GY119" s="269"/>
      <c r="GZ119" s="269"/>
      <c r="HA119" s="269"/>
      <c r="HB119" s="269"/>
      <c r="HC119" s="269"/>
      <c r="HD119" s="269"/>
      <c r="HE119" s="269"/>
      <c r="HF119" s="269"/>
      <c r="HG119" s="269"/>
      <c r="HH119" s="269"/>
      <c r="HI119" s="269"/>
      <c r="HJ119" s="269"/>
      <c r="HK119" s="269"/>
      <c r="HL119" s="269"/>
      <c r="HM119" s="269"/>
      <c r="HN119" s="269"/>
      <c r="HO119" s="269"/>
      <c r="HP119" s="269"/>
      <c r="HQ119" s="269"/>
      <c r="HR119" s="269"/>
      <c r="HS119" s="269"/>
      <c r="HT119" s="269"/>
      <c r="HU119" s="269"/>
      <c r="HV119" s="269"/>
      <c r="HW119" s="269"/>
      <c r="HX119" s="269"/>
      <c r="HY119" s="269"/>
      <c r="HZ119" s="269"/>
      <c r="IA119" s="269"/>
      <c r="IB119" s="269"/>
      <c r="IC119" s="269"/>
      <c r="ID119" s="269"/>
      <c r="IE119" s="269"/>
      <c r="IF119" s="269"/>
      <c r="IG119" s="269"/>
      <c r="IH119" s="269"/>
      <c r="II119" s="269"/>
      <c r="IJ119" s="269"/>
      <c r="IK119" s="269"/>
      <c r="IL119" s="269"/>
      <c r="IM119" s="269"/>
      <c r="IN119" s="269"/>
      <c r="IO119" s="269"/>
      <c r="IP119" s="269"/>
      <c r="IQ119" s="269"/>
    </row>
    <row r="120" spans="1:251" ht="15.75" customHeight="1">
      <c r="A120" s="269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269"/>
      <c r="CG120" s="269"/>
      <c r="CH120" s="269"/>
      <c r="CI120" s="269"/>
      <c r="CJ120" s="269"/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69"/>
      <c r="CW120" s="269"/>
      <c r="CX120" s="269"/>
      <c r="CY120" s="269"/>
      <c r="CZ120" s="269"/>
      <c r="DA120" s="269"/>
      <c r="DB120" s="269"/>
      <c r="DC120" s="269"/>
      <c r="DD120" s="269"/>
      <c r="DE120" s="269"/>
      <c r="DF120" s="269"/>
      <c r="DG120" s="269"/>
      <c r="DH120" s="269"/>
      <c r="DI120" s="269"/>
      <c r="DJ120" s="269"/>
      <c r="DK120" s="269"/>
      <c r="DL120" s="269"/>
      <c r="DM120" s="269"/>
      <c r="DN120" s="269"/>
      <c r="DO120" s="269"/>
      <c r="DP120" s="269"/>
      <c r="DQ120" s="269"/>
      <c r="DR120" s="269"/>
      <c r="DS120" s="269"/>
      <c r="DT120" s="269"/>
      <c r="DU120" s="269"/>
      <c r="DV120" s="269"/>
      <c r="DW120" s="269"/>
      <c r="DX120" s="269"/>
      <c r="DY120" s="269"/>
      <c r="DZ120" s="269"/>
      <c r="EA120" s="269"/>
      <c r="EB120" s="269"/>
      <c r="EC120" s="269"/>
      <c r="ED120" s="269"/>
      <c r="EE120" s="269"/>
      <c r="EF120" s="269"/>
      <c r="EG120" s="269"/>
      <c r="EH120" s="269"/>
      <c r="EI120" s="269"/>
      <c r="EJ120" s="269"/>
      <c r="EK120" s="269"/>
      <c r="EL120" s="269"/>
      <c r="EM120" s="269"/>
      <c r="EN120" s="269"/>
      <c r="EO120" s="269"/>
      <c r="EP120" s="269"/>
      <c r="EQ120" s="269"/>
      <c r="ER120" s="269"/>
      <c r="ES120" s="269"/>
      <c r="ET120" s="269"/>
      <c r="EU120" s="269"/>
      <c r="EV120" s="269"/>
      <c r="EW120" s="269"/>
      <c r="EX120" s="269"/>
      <c r="EY120" s="269"/>
      <c r="EZ120" s="269"/>
      <c r="FA120" s="269"/>
      <c r="FB120" s="269"/>
      <c r="FC120" s="269"/>
      <c r="FD120" s="269"/>
      <c r="FE120" s="269"/>
      <c r="FF120" s="269"/>
      <c r="FG120" s="269"/>
      <c r="FH120" s="269"/>
      <c r="FI120" s="269"/>
      <c r="FJ120" s="269"/>
      <c r="FK120" s="269"/>
      <c r="FL120" s="269"/>
      <c r="FM120" s="269"/>
      <c r="FN120" s="269"/>
      <c r="FO120" s="269"/>
      <c r="FP120" s="269"/>
      <c r="FQ120" s="269"/>
      <c r="FR120" s="269"/>
      <c r="FS120" s="269"/>
      <c r="FT120" s="269"/>
      <c r="FU120" s="269"/>
      <c r="FV120" s="269"/>
      <c r="FW120" s="269"/>
      <c r="FX120" s="269"/>
      <c r="FY120" s="269"/>
      <c r="FZ120" s="269"/>
      <c r="GA120" s="269"/>
      <c r="GB120" s="269"/>
      <c r="GC120" s="269"/>
      <c r="GD120" s="269"/>
      <c r="GE120" s="269"/>
      <c r="GF120" s="269"/>
      <c r="GG120" s="269"/>
      <c r="GH120" s="269"/>
      <c r="GI120" s="269"/>
      <c r="GJ120" s="269"/>
      <c r="GK120" s="269"/>
      <c r="GL120" s="269"/>
      <c r="GM120" s="269"/>
      <c r="GN120" s="269"/>
      <c r="GO120" s="269"/>
      <c r="GP120" s="269"/>
      <c r="GQ120" s="269"/>
      <c r="GR120" s="269"/>
      <c r="GS120" s="269"/>
      <c r="GT120" s="269"/>
      <c r="GU120" s="269"/>
      <c r="GV120" s="269"/>
      <c r="GW120" s="269"/>
      <c r="GX120" s="269"/>
      <c r="GY120" s="269"/>
      <c r="GZ120" s="269"/>
      <c r="HA120" s="269"/>
      <c r="HB120" s="269"/>
      <c r="HC120" s="269"/>
      <c r="HD120" s="269"/>
      <c r="HE120" s="269"/>
      <c r="HF120" s="269"/>
      <c r="HG120" s="269"/>
      <c r="HH120" s="269"/>
      <c r="HI120" s="269"/>
      <c r="HJ120" s="269"/>
      <c r="HK120" s="269"/>
      <c r="HL120" s="269"/>
      <c r="HM120" s="269"/>
      <c r="HN120" s="269"/>
      <c r="HO120" s="269"/>
      <c r="HP120" s="269"/>
      <c r="HQ120" s="269"/>
      <c r="HR120" s="269"/>
      <c r="HS120" s="269"/>
      <c r="HT120" s="269"/>
      <c r="HU120" s="269"/>
      <c r="HV120" s="269"/>
      <c r="HW120" s="269"/>
      <c r="HX120" s="269"/>
      <c r="HY120" s="269"/>
      <c r="HZ120" s="269"/>
      <c r="IA120" s="269"/>
      <c r="IB120" s="269"/>
      <c r="IC120" s="269"/>
      <c r="ID120" s="269"/>
      <c r="IE120" s="269"/>
      <c r="IF120" s="269"/>
      <c r="IG120" s="269"/>
      <c r="IH120" s="269"/>
      <c r="II120" s="269"/>
      <c r="IJ120" s="269"/>
      <c r="IK120" s="269"/>
      <c r="IL120" s="269"/>
      <c r="IM120" s="269"/>
      <c r="IN120" s="269"/>
      <c r="IO120" s="269"/>
      <c r="IP120" s="269"/>
      <c r="IQ120" s="269"/>
    </row>
    <row r="121" spans="1:251" ht="7.5" customHeight="1">
      <c r="A121" s="269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  <c r="IQ121" s="269"/>
    </row>
    <row r="122" spans="1:251" ht="24" customHeight="1">
      <c r="A122" s="269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  <c r="IQ122" s="269"/>
    </row>
    <row r="123" spans="1:251" ht="24" customHeight="1">
      <c r="A123" s="269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  <c r="CA123" s="269"/>
      <c r="CB123" s="269"/>
      <c r="CC123" s="269"/>
      <c r="CD123" s="269"/>
      <c r="CE123" s="269"/>
      <c r="CF123" s="269"/>
      <c r="CG123" s="269"/>
      <c r="CH123" s="269"/>
      <c r="CI123" s="269"/>
      <c r="CJ123" s="269"/>
      <c r="CK123" s="269"/>
      <c r="CL123" s="269"/>
      <c r="CM123" s="269"/>
      <c r="CN123" s="269"/>
      <c r="CO123" s="269"/>
      <c r="CP123" s="269"/>
      <c r="CQ123" s="269"/>
      <c r="CR123" s="269"/>
      <c r="CS123" s="269"/>
      <c r="CT123" s="269"/>
      <c r="CU123" s="269"/>
      <c r="CV123" s="269"/>
      <c r="CW123" s="269"/>
      <c r="CX123" s="269"/>
      <c r="CY123" s="269"/>
      <c r="CZ123" s="269"/>
      <c r="DA123" s="269"/>
      <c r="DB123" s="269"/>
      <c r="DC123" s="269"/>
      <c r="DD123" s="269"/>
      <c r="DE123" s="269"/>
      <c r="DF123" s="269"/>
      <c r="DG123" s="269"/>
      <c r="DH123" s="269"/>
      <c r="DI123" s="269"/>
      <c r="DJ123" s="269"/>
      <c r="DK123" s="269"/>
      <c r="DL123" s="269"/>
      <c r="DM123" s="269"/>
      <c r="DN123" s="269"/>
      <c r="DO123" s="269"/>
      <c r="DP123" s="269"/>
      <c r="DQ123" s="269"/>
      <c r="DR123" s="269"/>
      <c r="DS123" s="269"/>
      <c r="DT123" s="269"/>
      <c r="DU123" s="269"/>
      <c r="DV123" s="269"/>
      <c r="DW123" s="269"/>
      <c r="DX123" s="269"/>
      <c r="DY123" s="269"/>
      <c r="DZ123" s="269"/>
      <c r="EA123" s="269"/>
      <c r="EB123" s="269"/>
      <c r="EC123" s="269"/>
      <c r="ED123" s="269"/>
      <c r="EE123" s="269"/>
      <c r="EF123" s="269"/>
      <c r="EG123" s="269"/>
      <c r="EH123" s="269"/>
      <c r="EI123" s="269"/>
      <c r="EJ123" s="269"/>
      <c r="EK123" s="269"/>
      <c r="EL123" s="269"/>
      <c r="EM123" s="269"/>
      <c r="EN123" s="269"/>
      <c r="EO123" s="269"/>
      <c r="EP123" s="269"/>
      <c r="EQ123" s="269"/>
      <c r="ER123" s="269"/>
      <c r="ES123" s="269"/>
      <c r="ET123" s="269"/>
      <c r="EU123" s="269"/>
      <c r="EV123" s="269"/>
      <c r="EW123" s="269"/>
      <c r="EX123" s="269"/>
      <c r="EY123" s="269"/>
      <c r="EZ123" s="269"/>
      <c r="FA123" s="269"/>
      <c r="FB123" s="269"/>
      <c r="FC123" s="269"/>
      <c r="FD123" s="269"/>
      <c r="FE123" s="269"/>
      <c r="FF123" s="269"/>
      <c r="FG123" s="269"/>
      <c r="FH123" s="269"/>
      <c r="FI123" s="269"/>
      <c r="FJ123" s="269"/>
      <c r="FK123" s="269"/>
      <c r="FL123" s="269"/>
      <c r="FM123" s="269"/>
      <c r="FN123" s="269"/>
      <c r="FO123" s="269"/>
      <c r="FP123" s="269"/>
      <c r="FQ123" s="269"/>
      <c r="FR123" s="269"/>
      <c r="FS123" s="269"/>
      <c r="FT123" s="269"/>
      <c r="FU123" s="269"/>
      <c r="FV123" s="269"/>
      <c r="FW123" s="269"/>
      <c r="FX123" s="269"/>
      <c r="FY123" s="269"/>
      <c r="FZ123" s="269"/>
      <c r="GA123" s="269"/>
      <c r="GB123" s="269"/>
      <c r="GC123" s="269"/>
      <c r="GD123" s="269"/>
      <c r="GE123" s="269"/>
      <c r="GF123" s="269"/>
      <c r="GG123" s="269"/>
      <c r="GH123" s="269"/>
      <c r="GI123" s="269"/>
      <c r="GJ123" s="269"/>
      <c r="GK123" s="269"/>
      <c r="GL123" s="269"/>
      <c r="GM123" s="269"/>
      <c r="GN123" s="269"/>
      <c r="GO123" s="269"/>
      <c r="GP123" s="269"/>
      <c r="GQ123" s="269"/>
      <c r="GR123" s="269"/>
      <c r="GS123" s="269"/>
      <c r="GT123" s="269"/>
      <c r="GU123" s="269"/>
      <c r="GV123" s="269"/>
      <c r="GW123" s="269"/>
      <c r="GX123" s="269"/>
      <c r="GY123" s="269"/>
      <c r="GZ123" s="269"/>
      <c r="HA123" s="269"/>
      <c r="HB123" s="269"/>
      <c r="HC123" s="269"/>
      <c r="HD123" s="269"/>
      <c r="HE123" s="269"/>
      <c r="HF123" s="269"/>
      <c r="HG123" s="269"/>
      <c r="HH123" s="269"/>
      <c r="HI123" s="269"/>
      <c r="HJ123" s="269"/>
      <c r="HK123" s="269"/>
      <c r="HL123" s="269"/>
      <c r="HM123" s="269"/>
      <c r="HN123" s="269"/>
      <c r="HO123" s="269"/>
      <c r="HP123" s="269"/>
      <c r="HQ123" s="269"/>
      <c r="HR123" s="269"/>
      <c r="HS123" s="269"/>
      <c r="HT123" s="269"/>
      <c r="HU123" s="269"/>
      <c r="HV123" s="269"/>
      <c r="HW123" s="269"/>
      <c r="HX123" s="269"/>
      <c r="HY123" s="269"/>
      <c r="HZ123" s="269"/>
      <c r="IA123" s="269"/>
      <c r="IB123" s="269"/>
      <c r="IC123" s="269"/>
      <c r="ID123" s="269"/>
      <c r="IE123" s="269"/>
      <c r="IF123" s="269"/>
      <c r="IG123" s="269"/>
      <c r="IH123" s="269"/>
      <c r="II123" s="269"/>
      <c r="IJ123" s="269"/>
      <c r="IK123" s="269"/>
      <c r="IL123" s="269"/>
      <c r="IM123" s="269"/>
      <c r="IN123" s="269"/>
      <c r="IO123" s="269"/>
      <c r="IP123" s="269"/>
      <c r="IQ123" s="269"/>
    </row>
    <row r="124" spans="1:251" ht="12.75">
      <c r="A124" s="269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269"/>
      <c r="BL124" s="269"/>
      <c r="BM124" s="269"/>
      <c r="BN124" s="269"/>
      <c r="BO124" s="269"/>
      <c r="BP124" s="269"/>
      <c r="BQ124" s="269"/>
      <c r="BR124" s="269"/>
      <c r="BS124" s="269"/>
      <c r="BT124" s="269"/>
      <c r="BU124" s="269"/>
      <c r="BV124" s="269"/>
      <c r="BW124" s="269"/>
      <c r="BX124" s="269"/>
      <c r="BY124" s="269"/>
      <c r="BZ124" s="269"/>
      <c r="CA124" s="269"/>
      <c r="CB124" s="269"/>
      <c r="CC124" s="269"/>
      <c r="CD124" s="269"/>
      <c r="CE124" s="269"/>
      <c r="CF124" s="269"/>
      <c r="CG124" s="269"/>
      <c r="CH124" s="269"/>
      <c r="CI124" s="269"/>
      <c r="CJ124" s="269"/>
      <c r="CK124" s="269"/>
      <c r="CL124" s="269"/>
      <c r="CM124" s="269"/>
      <c r="CN124" s="269"/>
      <c r="CO124" s="269"/>
      <c r="CP124" s="269"/>
      <c r="CQ124" s="269"/>
      <c r="CR124" s="269"/>
      <c r="CS124" s="269"/>
      <c r="CT124" s="269"/>
      <c r="CU124" s="269"/>
      <c r="CV124" s="269"/>
      <c r="CW124" s="269"/>
      <c r="CX124" s="269"/>
      <c r="CY124" s="269"/>
      <c r="CZ124" s="269"/>
      <c r="DA124" s="269"/>
      <c r="DB124" s="269"/>
      <c r="DC124" s="269"/>
      <c r="DD124" s="269"/>
      <c r="DE124" s="269"/>
      <c r="DF124" s="269"/>
      <c r="DG124" s="269"/>
      <c r="DH124" s="269"/>
      <c r="DI124" s="269"/>
      <c r="DJ124" s="269"/>
      <c r="DK124" s="269"/>
      <c r="DL124" s="269"/>
      <c r="DM124" s="269"/>
      <c r="DN124" s="269"/>
      <c r="DO124" s="269"/>
      <c r="DP124" s="269"/>
      <c r="DQ124" s="269"/>
      <c r="DR124" s="269"/>
      <c r="DS124" s="269"/>
      <c r="DT124" s="269"/>
      <c r="DU124" s="269"/>
      <c r="DV124" s="269"/>
      <c r="DW124" s="269"/>
      <c r="DX124" s="269"/>
      <c r="DY124" s="269"/>
      <c r="DZ124" s="269"/>
      <c r="EA124" s="269"/>
      <c r="EB124" s="269"/>
      <c r="EC124" s="269"/>
      <c r="ED124" s="269"/>
      <c r="EE124" s="269"/>
      <c r="EF124" s="269"/>
      <c r="EG124" s="269"/>
      <c r="EH124" s="269"/>
      <c r="EI124" s="269"/>
      <c r="EJ124" s="269"/>
      <c r="EK124" s="269"/>
      <c r="EL124" s="269"/>
      <c r="EM124" s="269"/>
      <c r="EN124" s="269"/>
      <c r="EO124" s="269"/>
      <c r="EP124" s="269"/>
      <c r="EQ124" s="269"/>
      <c r="ER124" s="269"/>
      <c r="ES124" s="269"/>
      <c r="ET124" s="269"/>
      <c r="EU124" s="269"/>
      <c r="EV124" s="269"/>
      <c r="EW124" s="269"/>
      <c r="EX124" s="269"/>
      <c r="EY124" s="269"/>
      <c r="EZ124" s="269"/>
      <c r="FA124" s="269"/>
      <c r="FB124" s="269"/>
      <c r="FC124" s="269"/>
      <c r="FD124" s="269"/>
      <c r="FE124" s="269"/>
      <c r="FF124" s="269"/>
      <c r="FG124" s="269"/>
      <c r="FH124" s="269"/>
      <c r="FI124" s="269"/>
      <c r="FJ124" s="269"/>
      <c r="FK124" s="269"/>
      <c r="FL124" s="269"/>
      <c r="FM124" s="269"/>
      <c r="FN124" s="269"/>
      <c r="FO124" s="269"/>
      <c r="FP124" s="269"/>
      <c r="FQ124" s="269"/>
      <c r="FR124" s="269"/>
      <c r="FS124" s="269"/>
      <c r="FT124" s="269"/>
      <c r="FU124" s="269"/>
      <c r="FV124" s="269"/>
      <c r="FW124" s="269"/>
      <c r="FX124" s="269"/>
      <c r="FY124" s="269"/>
      <c r="FZ124" s="269"/>
      <c r="GA124" s="269"/>
      <c r="GB124" s="269"/>
      <c r="GC124" s="269"/>
      <c r="GD124" s="269"/>
      <c r="GE124" s="269"/>
      <c r="GF124" s="269"/>
      <c r="GG124" s="269"/>
      <c r="GH124" s="269"/>
      <c r="GI124" s="269"/>
      <c r="GJ124" s="269"/>
      <c r="GK124" s="269"/>
      <c r="GL124" s="269"/>
      <c r="GM124" s="269"/>
      <c r="GN124" s="269"/>
      <c r="GO124" s="269"/>
      <c r="GP124" s="269"/>
      <c r="GQ124" s="269"/>
      <c r="GR124" s="269"/>
      <c r="GS124" s="269"/>
      <c r="GT124" s="269"/>
      <c r="GU124" s="269"/>
      <c r="GV124" s="269"/>
      <c r="GW124" s="269"/>
      <c r="GX124" s="269"/>
      <c r="GY124" s="269"/>
      <c r="GZ124" s="269"/>
      <c r="HA124" s="269"/>
      <c r="HB124" s="269"/>
      <c r="HC124" s="269"/>
      <c r="HD124" s="269"/>
      <c r="HE124" s="269"/>
      <c r="HF124" s="269"/>
      <c r="HG124" s="269"/>
      <c r="HH124" s="269"/>
      <c r="HI124" s="269"/>
      <c r="HJ124" s="269"/>
      <c r="HK124" s="269"/>
      <c r="HL124" s="269"/>
      <c r="HM124" s="269"/>
      <c r="HN124" s="269"/>
      <c r="HO124" s="269"/>
      <c r="HP124" s="269"/>
      <c r="HQ124" s="269"/>
      <c r="HR124" s="269"/>
      <c r="HS124" s="269"/>
      <c r="HT124" s="269"/>
      <c r="HU124" s="269"/>
      <c r="HV124" s="269"/>
      <c r="HW124" s="269"/>
      <c r="HX124" s="269"/>
      <c r="HY124" s="269"/>
      <c r="HZ124" s="269"/>
      <c r="IA124" s="269"/>
      <c r="IB124" s="269"/>
      <c r="IC124" s="269"/>
      <c r="ID124" s="269"/>
      <c r="IE124" s="269"/>
      <c r="IF124" s="269"/>
      <c r="IG124" s="269"/>
      <c r="IH124" s="269"/>
      <c r="II124" s="269"/>
      <c r="IJ124" s="269"/>
      <c r="IK124" s="269"/>
      <c r="IL124" s="269"/>
      <c r="IM124" s="269"/>
      <c r="IN124" s="269"/>
      <c r="IO124" s="269"/>
      <c r="IP124" s="269"/>
      <c r="IQ124" s="269"/>
    </row>
    <row r="125" spans="1:251" ht="12.75">
      <c r="A125" s="269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9"/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  <c r="DE125" s="269"/>
      <c r="DF125" s="269"/>
      <c r="DG125" s="269"/>
      <c r="DH125" s="269"/>
      <c r="DI125" s="269"/>
      <c r="DJ125" s="269"/>
      <c r="DK125" s="269"/>
      <c r="DL125" s="269"/>
      <c r="DM125" s="269"/>
      <c r="DN125" s="269"/>
      <c r="DO125" s="269"/>
      <c r="DP125" s="269"/>
      <c r="DQ125" s="269"/>
      <c r="DR125" s="269"/>
      <c r="DS125" s="269"/>
      <c r="DT125" s="269"/>
      <c r="DU125" s="269"/>
      <c r="DV125" s="269"/>
      <c r="DW125" s="269"/>
      <c r="DX125" s="269"/>
      <c r="DY125" s="269"/>
      <c r="DZ125" s="269"/>
      <c r="EA125" s="269"/>
      <c r="EB125" s="269"/>
      <c r="EC125" s="269"/>
      <c r="ED125" s="269"/>
      <c r="EE125" s="269"/>
      <c r="EF125" s="269"/>
      <c r="EG125" s="269"/>
      <c r="EH125" s="269"/>
      <c r="EI125" s="269"/>
      <c r="EJ125" s="269"/>
      <c r="EK125" s="269"/>
      <c r="EL125" s="269"/>
      <c r="EM125" s="269"/>
      <c r="EN125" s="269"/>
      <c r="EO125" s="269"/>
      <c r="EP125" s="269"/>
      <c r="EQ125" s="269"/>
      <c r="ER125" s="269"/>
      <c r="ES125" s="269"/>
      <c r="ET125" s="269"/>
      <c r="EU125" s="269"/>
      <c r="EV125" s="269"/>
      <c r="EW125" s="269"/>
      <c r="EX125" s="269"/>
      <c r="EY125" s="269"/>
      <c r="EZ125" s="269"/>
      <c r="FA125" s="269"/>
      <c r="FB125" s="269"/>
      <c r="FC125" s="269"/>
      <c r="FD125" s="269"/>
      <c r="FE125" s="269"/>
      <c r="FF125" s="269"/>
      <c r="FG125" s="269"/>
      <c r="FH125" s="269"/>
      <c r="FI125" s="269"/>
      <c r="FJ125" s="269"/>
      <c r="FK125" s="269"/>
      <c r="FL125" s="269"/>
      <c r="FM125" s="269"/>
      <c r="FN125" s="269"/>
      <c r="FO125" s="269"/>
      <c r="FP125" s="269"/>
      <c r="FQ125" s="269"/>
      <c r="FR125" s="269"/>
      <c r="FS125" s="269"/>
      <c r="FT125" s="269"/>
      <c r="FU125" s="269"/>
      <c r="FV125" s="269"/>
      <c r="FW125" s="269"/>
      <c r="FX125" s="269"/>
      <c r="FY125" s="269"/>
      <c r="FZ125" s="269"/>
      <c r="GA125" s="269"/>
      <c r="GB125" s="269"/>
      <c r="GC125" s="269"/>
      <c r="GD125" s="269"/>
      <c r="GE125" s="269"/>
      <c r="GF125" s="269"/>
      <c r="GG125" s="269"/>
      <c r="GH125" s="269"/>
      <c r="GI125" s="269"/>
      <c r="GJ125" s="269"/>
      <c r="GK125" s="269"/>
      <c r="GL125" s="269"/>
      <c r="GM125" s="269"/>
      <c r="GN125" s="269"/>
      <c r="GO125" s="269"/>
      <c r="GP125" s="269"/>
      <c r="GQ125" s="269"/>
      <c r="GR125" s="269"/>
      <c r="GS125" s="269"/>
      <c r="GT125" s="269"/>
      <c r="GU125" s="269"/>
      <c r="GV125" s="269"/>
      <c r="GW125" s="269"/>
      <c r="GX125" s="269"/>
      <c r="GY125" s="269"/>
      <c r="GZ125" s="269"/>
      <c r="HA125" s="269"/>
      <c r="HB125" s="269"/>
      <c r="HC125" s="269"/>
      <c r="HD125" s="269"/>
      <c r="HE125" s="269"/>
      <c r="HF125" s="269"/>
      <c r="HG125" s="269"/>
      <c r="HH125" s="269"/>
      <c r="HI125" s="269"/>
      <c r="HJ125" s="269"/>
      <c r="HK125" s="269"/>
      <c r="HL125" s="269"/>
      <c r="HM125" s="269"/>
      <c r="HN125" s="269"/>
      <c r="HO125" s="269"/>
      <c r="HP125" s="269"/>
      <c r="HQ125" s="269"/>
      <c r="HR125" s="269"/>
      <c r="HS125" s="269"/>
      <c r="HT125" s="269"/>
      <c r="HU125" s="269"/>
      <c r="HV125" s="269"/>
      <c r="HW125" s="269"/>
      <c r="HX125" s="269"/>
      <c r="HY125" s="269"/>
      <c r="HZ125" s="269"/>
      <c r="IA125" s="269"/>
      <c r="IB125" s="269"/>
      <c r="IC125" s="269"/>
      <c r="ID125" s="269"/>
      <c r="IE125" s="269"/>
      <c r="IF125" s="269"/>
      <c r="IG125" s="269"/>
      <c r="IH125" s="269"/>
      <c r="II125" s="269"/>
      <c r="IJ125" s="269"/>
      <c r="IK125" s="269"/>
      <c r="IL125" s="269"/>
      <c r="IM125" s="269"/>
      <c r="IN125" s="269"/>
      <c r="IO125" s="269"/>
      <c r="IP125" s="269"/>
      <c r="IQ125" s="269"/>
    </row>
    <row r="126" spans="1:251" ht="12.75">
      <c r="A126" s="269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  <c r="CA126" s="269"/>
      <c r="CB126" s="269"/>
      <c r="CC126" s="269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69"/>
      <c r="DB126" s="269"/>
      <c r="DC126" s="269"/>
      <c r="DD126" s="269"/>
      <c r="DE126" s="269"/>
      <c r="DF126" s="269"/>
      <c r="DG126" s="269"/>
      <c r="DH126" s="269"/>
      <c r="DI126" s="269"/>
      <c r="DJ126" s="269"/>
      <c r="DK126" s="269"/>
      <c r="DL126" s="269"/>
      <c r="DM126" s="269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69"/>
      <c r="EG126" s="269"/>
      <c r="EH126" s="269"/>
      <c r="EI126" s="269"/>
      <c r="EJ126" s="269"/>
      <c r="EK126" s="269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69"/>
      <c r="FE126" s="269"/>
      <c r="FF126" s="269"/>
      <c r="FG126" s="269"/>
      <c r="FH126" s="269"/>
      <c r="FI126" s="269"/>
      <c r="FJ126" s="269"/>
      <c r="FK126" s="269"/>
      <c r="FL126" s="269"/>
      <c r="FM126" s="269"/>
      <c r="FN126" s="269"/>
      <c r="FO126" s="269"/>
      <c r="FP126" s="269"/>
      <c r="FQ126" s="269"/>
      <c r="FR126" s="269"/>
      <c r="FS126" s="269"/>
      <c r="FT126" s="269"/>
      <c r="FU126" s="269"/>
      <c r="FV126" s="269"/>
      <c r="FW126" s="269"/>
      <c r="FX126" s="269"/>
      <c r="FY126" s="269"/>
      <c r="FZ126" s="269"/>
      <c r="GA126" s="269"/>
      <c r="GB126" s="269"/>
      <c r="GC126" s="269"/>
      <c r="GD126" s="269"/>
      <c r="GE126" s="269"/>
      <c r="GF126" s="269"/>
      <c r="GG126" s="269"/>
      <c r="GH126" s="269"/>
      <c r="GI126" s="269"/>
      <c r="GJ126" s="269"/>
      <c r="GK126" s="269"/>
      <c r="GL126" s="269"/>
      <c r="GM126" s="269"/>
      <c r="GN126" s="269"/>
      <c r="GO126" s="269"/>
      <c r="GP126" s="269"/>
      <c r="GQ126" s="269"/>
      <c r="GR126" s="269"/>
      <c r="GS126" s="269"/>
      <c r="GT126" s="269"/>
      <c r="GU126" s="269"/>
      <c r="GV126" s="269"/>
      <c r="GW126" s="269"/>
      <c r="GX126" s="269"/>
      <c r="GY126" s="269"/>
      <c r="GZ126" s="269"/>
      <c r="HA126" s="269"/>
      <c r="HB126" s="269"/>
      <c r="HC126" s="269"/>
      <c r="HD126" s="269"/>
      <c r="HE126" s="269"/>
      <c r="HF126" s="269"/>
      <c r="HG126" s="269"/>
      <c r="HH126" s="269"/>
      <c r="HI126" s="269"/>
      <c r="HJ126" s="269"/>
      <c r="HK126" s="269"/>
      <c r="HL126" s="269"/>
      <c r="HM126" s="269"/>
      <c r="HN126" s="269"/>
      <c r="HO126" s="269"/>
      <c r="HP126" s="269"/>
      <c r="HQ126" s="269"/>
      <c r="HR126" s="269"/>
      <c r="HS126" s="269"/>
      <c r="HT126" s="269"/>
      <c r="HU126" s="269"/>
      <c r="HV126" s="269"/>
      <c r="HW126" s="269"/>
      <c r="HX126" s="269"/>
      <c r="HY126" s="269"/>
      <c r="HZ126" s="269"/>
      <c r="IA126" s="269"/>
      <c r="IB126" s="269"/>
      <c r="IC126" s="269"/>
      <c r="ID126" s="269"/>
      <c r="IE126" s="269"/>
      <c r="IF126" s="269"/>
      <c r="IG126" s="269"/>
      <c r="IH126" s="269"/>
      <c r="II126" s="269"/>
      <c r="IJ126" s="269"/>
      <c r="IK126" s="269"/>
      <c r="IL126" s="269"/>
      <c r="IM126" s="269"/>
      <c r="IN126" s="269"/>
      <c r="IO126" s="269"/>
      <c r="IP126" s="269"/>
      <c r="IQ126" s="269"/>
    </row>
    <row r="127" spans="1:251" ht="12.75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69"/>
      <c r="BT127" s="269"/>
      <c r="BU127" s="269"/>
      <c r="BV127" s="269"/>
      <c r="BW127" s="269"/>
      <c r="BX127" s="269"/>
      <c r="BY127" s="269"/>
      <c r="BZ127" s="269"/>
      <c r="CA127" s="269"/>
      <c r="CB127" s="269"/>
      <c r="CC127" s="269"/>
      <c r="CD127" s="269"/>
      <c r="CE127" s="269"/>
      <c r="CF127" s="269"/>
      <c r="CG127" s="269"/>
      <c r="CH127" s="269"/>
      <c r="CI127" s="269"/>
      <c r="CJ127" s="269"/>
      <c r="CK127" s="269"/>
      <c r="CL127" s="269"/>
      <c r="CM127" s="269"/>
      <c r="CN127" s="269"/>
      <c r="CO127" s="269"/>
      <c r="CP127" s="269"/>
      <c r="CQ127" s="269"/>
      <c r="CR127" s="269"/>
      <c r="CS127" s="269"/>
      <c r="CT127" s="269"/>
      <c r="CU127" s="269"/>
      <c r="CV127" s="269"/>
      <c r="CW127" s="269"/>
      <c r="CX127" s="269"/>
      <c r="CY127" s="269"/>
      <c r="CZ127" s="269"/>
      <c r="DA127" s="269"/>
      <c r="DB127" s="269"/>
      <c r="DC127" s="269"/>
      <c r="DD127" s="269"/>
      <c r="DE127" s="269"/>
      <c r="DF127" s="269"/>
      <c r="DG127" s="269"/>
      <c r="DH127" s="269"/>
      <c r="DI127" s="269"/>
      <c r="DJ127" s="269"/>
      <c r="DK127" s="269"/>
      <c r="DL127" s="269"/>
      <c r="DM127" s="269"/>
      <c r="DN127" s="269"/>
      <c r="DO127" s="269"/>
      <c r="DP127" s="269"/>
      <c r="DQ127" s="269"/>
      <c r="DR127" s="269"/>
      <c r="DS127" s="269"/>
      <c r="DT127" s="269"/>
      <c r="DU127" s="269"/>
      <c r="DV127" s="269"/>
      <c r="DW127" s="269"/>
      <c r="DX127" s="269"/>
      <c r="DY127" s="269"/>
      <c r="DZ127" s="269"/>
      <c r="EA127" s="269"/>
      <c r="EB127" s="269"/>
      <c r="EC127" s="269"/>
      <c r="ED127" s="269"/>
      <c r="EE127" s="269"/>
      <c r="EF127" s="269"/>
      <c r="EG127" s="269"/>
      <c r="EH127" s="269"/>
      <c r="EI127" s="269"/>
      <c r="EJ127" s="269"/>
      <c r="EK127" s="269"/>
      <c r="EL127" s="269"/>
      <c r="EM127" s="269"/>
      <c r="EN127" s="269"/>
      <c r="EO127" s="269"/>
      <c r="EP127" s="269"/>
      <c r="EQ127" s="269"/>
      <c r="ER127" s="269"/>
      <c r="ES127" s="269"/>
      <c r="ET127" s="269"/>
      <c r="EU127" s="269"/>
      <c r="EV127" s="269"/>
      <c r="EW127" s="269"/>
      <c r="EX127" s="269"/>
      <c r="EY127" s="269"/>
      <c r="EZ127" s="269"/>
      <c r="FA127" s="269"/>
      <c r="FB127" s="269"/>
      <c r="FC127" s="269"/>
      <c r="FD127" s="269"/>
      <c r="FE127" s="269"/>
      <c r="FF127" s="269"/>
      <c r="FG127" s="269"/>
      <c r="FH127" s="269"/>
      <c r="FI127" s="269"/>
      <c r="FJ127" s="269"/>
      <c r="FK127" s="269"/>
      <c r="FL127" s="269"/>
      <c r="FM127" s="269"/>
      <c r="FN127" s="269"/>
      <c r="FO127" s="269"/>
      <c r="FP127" s="269"/>
      <c r="FQ127" s="269"/>
      <c r="FR127" s="269"/>
      <c r="FS127" s="269"/>
      <c r="FT127" s="269"/>
      <c r="FU127" s="269"/>
      <c r="FV127" s="269"/>
      <c r="FW127" s="269"/>
      <c r="FX127" s="269"/>
      <c r="FY127" s="269"/>
      <c r="FZ127" s="269"/>
      <c r="GA127" s="269"/>
      <c r="GB127" s="269"/>
      <c r="GC127" s="269"/>
      <c r="GD127" s="269"/>
      <c r="GE127" s="269"/>
      <c r="GF127" s="269"/>
      <c r="GG127" s="269"/>
      <c r="GH127" s="269"/>
      <c r="GI127" s="269"/>
      <c r="GJ127" s="269"/>
      <c r="GK127" s="269"/>
      <c r="GL127" s="269"/>
      <c r="GM127" s="269"/>
      <c r="GN127" s="269"/>
      <c r="GO127" s="269"/>
      <c r="GP127" s="269"/>
      <c r="GQ127" s="269"/>
      <c r="GR127" s="269"/>
      <c r="GS127" s="269"/>
      <c r="GT127" s="269"/>
      <c r="GU127" s="269"/>
      <c r="GV127" s="269"/>
      <c r="GW127" s="269"/>
      <c r="GX127" s="269"/>
      <c r="GY127" s="269"/>
      <c r="GZ127" s="269"/>
      <c r="HA127" s="269"/>
      <c r="HB127" s="269"/>
      <c r="HC127" s="269"/>
      <c r="HD127" s="269"/>
      <c r="HE127" s="269"/>
      <c r="HF127" s="269"/>
      <c r="HG127" s="269"/>
      <c r="HH127" s="269"/>
      <c r="HI127" s="269"/>
      <c r="HJ127" s="269"/>
      <c r="HK127" s="269"/>
      <c r="HL127" s="269"/>
      <c r="HM127" s="269"/>
      <c r="HN127" s="269"/>
      <c r="HO127" s="269"/>
      <c r="HP127" s="269"/>
      <c r="HQ127" s="269"/>
      <c r="HR127" s="269"/>
      <c r="HS127" s="269"/>
      <c r="HT127" s="269"/>
      <c r="HU127" s="269"/>
      <c r="HV127" s="269"/>
      <c r="HW127" s="269"/>
      <c r="HX127" s="269"/>
      <c r="HY127" s="269"/>
      <c r="HZ127" s="269"/>
      <c r="IA127" s="269"/>
      <c r="IB127" s="269"/>
      <c r="IC127" s="269"/>
      <c r="ID127" s="269"/>
      <c r="IE127" s="269"/>
      <c r="IF127" s="269"/>
      <c r="IG127" s="269"/>
      <c r="IH127" s="269"/>
      <c r="II127" s="269"/>
      <c r="IJ127" s="269"/>
      <c r="IK127" s="269"/>
      <c r="IL127" s="269"/>
      <c r="IM127" s="269"/>
      <c r="IN127" s="269"/>
      <c r="IO127" s="269"/>
      <c r="IP127" s="269"/>
      <c r="IQ127" s="269"/>
    </row>
    <row r="128" spans="1:251" ht="12.75">
      <c r="A128" s="269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  <c r="CA128" s="269"/>
      <c r="CB128" s="269"/>
      <c r="CC128" s="269"/>
      <c r="CD128" s="269"/>
      <c r="CE128" s="269"/>
      <c r="CF128" s="269"/>
      <c r="CG128" s="269"/>
      <c r="CH128" s="269"/>
      <c r="CI128" s="269"/>
      <c r="CJ128" s="269"/>
      <c r="CK128" s="269"/>
      <c r="CL128" s="269"/>
      <c r="CM128" s="269"/>
      <c r="CN128" s="269"/>
      <c r="CO128" s="269"/>
      <c r="CP128" s="269"/>
      <c r="CQ128" s="269"/>
      <c r="CR128" s="269"/>
      <c r="CS128" s="269"/>
      <c r="CT128" s="269"/>
      <c r="CU128" s="269"/>
      <c r="CV128" s="269"/>
      <c r="CW128" s="269"/>
      <c r="CX128" s="269"/>
      <c r="CY128" s="269"/>
      <c r="CZ128" s="269"/>
      <c r="DA128" s="269"/>
      <c r="DB128" s="269"/>
      <c r="DC128" s="269"/>
      <c r="DD128" s="269"/>
      <c r="DE128" s="269"/>
      <c r="DF128" s="269"/>
      <c r="DG128" s="269"/>
      <c r="DH128" s="269"/>
      <c r="DI128" s="269"/>
      <c r="DJ128" s="269"/>
      <c r="DK128" s="269"/>
      <c r="DL128" s="269"/>
      <c r="DM128" s="269"/>
      <c r="DN128" s="269"/>
      <c r="DO128" s="269"/>
      <c r="DP128" s="269"/>
      <c r="DQ128" s="269"/>
      <c r="DR128" s="269"/>
      <c r="DS128" s="269"/>
      <c r="DT128" s="269"/>
      <c r="DU128" s="269"/>
      <c r="DV128" s="269"/>
      <c r="DW128" s="269"/>
      <c r="DX128" s="269"/>
      <c r="DY128" s="269"/>
      <c r="DZ128" s="269"/>
      <c r="EA128" s="269"/>
      <c r="EB128" s="269"/>
      <c r="EC128" s="269"/>
      <c r="ED128" s="269"/>
      <c r="EE128" s="269"/>
      <c r="EF128" s="269"/>
      <c r="EG128" s="269"/>
      <c r="EH128" s="269"/>
      <c r="EI128" s="269"/>
      <c r="EJ128" s="269"/>
      <c r="EK128" s="269"/>
      <c r="EL128" s="269"/>
      <c r="EM128" s="269"/>
      <c r="EN128" s="269"/>
      <c r="EO128" s="269"/>
      <c r="EP128" s="269"/>
      <c r="EQ128" s="269"/>
      <c r="ER128" s="269"/>
      <c r="ES128" s="269"/>
      <c r="ET128" s="269"/>
      <c r="EU128" s="269"/>
      <c r="EV128" s="269"/>
      <c r="EW128" s="269"/>
      <c r="EX128" s="269"/>
      <c r="EY128" s="269"/>
      <c r="EZ128" s="269"/>
      <c r="FA128" s="269"/>
      <c r="FB128" s="269"/>
      <c r="FC128" s="269"/>
      <c r="FD128" s="269"/>
      <c r="FE128" s="269"/>
      <c r="FF128" s="269"/>
      <c r="FG128" s="269"/>
      <c r="FH128" s="269"/>
      <c r="FI128" s="269"/>
      <c r="FJ128" s="269"/>
      <c r="FK128" s="269"/>
      <c r="FL128" s="269"/>
      <c r="FM128" s="269"/>
      <c r="FN128" s="269"/>
      <c r="FO128" s="269"/>
      <c r="FP128" s="269"/>
      <c r="FQ128" s="269"/>
      <c r="FR128" s="269"/>
      <c r="FS128" s="269"/>
      <c r="FT128" s="269"/>
      <c r="FU128" s="269"/>
      <c r="FV128" s="269"/>
      <c r="FW128" s="269"/>
      <c r="FX128" s="269"/>
      <c r="FY128" s="269"/>
      <c r="FZ128" s="269"/>
      <c r="GA128" s="269"/>
      <c r="GB128" s="269"/>
      <c r="GC128" s="269"/>
      <c r="GD128" s="269"/>
      <c r="GE128" s="269"/>
      <c r="GF128" s="269"/>
      <c r="GG128" s="269"/>
      <c r="GH128" s="269"/>
      <c r="GI128" s="269"/>
      <c r="GJ128" s="269"/>
      <c r="GK128" s="269"/>
      <c r="GL128" s="269"/>
      <c r="GM128" s="269"/>
      <c r="GN128" s="269"/>
      <c r="GO128" s="269"/>
      <c r="GP128" s="269"/>
      <c r="GQ128" s="269"/>
      <c r="GR128" s="269"/>
      <c r="GS128" s="269"/>
      <c r="GT128" s="269"/>
      <c r="GU128" s="269"/>
      <c r="GV128" s="269"/>
      <c r="GW128" s="269"/>
      <c r="GX128" s="269"/>
      <c r="GY128" s="269"/>
      <c r="GZ128" s="269"/>
      <c r="HA128" s="269"/>
      <c r="HB128" s="269"/>
      <c r="HC128" s="269"/>
      <c r="HD128" s="269"/>
      <c r="HE128" s="269"/>
      <c r="HF128" s="269"/>
      <c r="HG128" s="269"/>
      <c r="HH128" s="269"/>
      <c r="HI128" s="269"/>
      <c r="HJ128" s="269"/>
      <c r="HK128" s="269"/>
      <c r="HL128" s="269"/>
      <c r="HM128" s="269"/>
      <c r="HN128" s="269"/>
      <c r="HO128" s="269"/>
      <c r="HP128" s="269"/>
      <c r="HQ128" s="269"/>
      <c r="HR128" s="269"/>
      <c r="HS128" s="269"/>
      <c r="HT128" s="269"/>
      <c r="HU128" s="269"/>
      <c r="HV128" s="269"/>
      <c r="HW128" s="269"/>
      <c r="HX128" s="269"/>
      <c r="HY128" s="269"/>
      <c r="HZ128" s="269"/>
      <c r="IA128" s="269"/>
      <c r="IB128" s="269"/>
      <c r="IC128" s="269"/>
      <c r="ID128" s="269"/>
      <c r="IE128" s="269"/>
      <c r="IF128" s="269"/>
      <c r="IG128" s="269"/>
      <c r="IH128" s="269"/>
      <c r="II128" s="269"/>
      <c r="IJ128" s="269"/>
      <c r="IK128" s="269"/>
      <c r="IL128" s="269"/>
      <c r="IM128" s="269"/>
      <c r="IN128" s="269"/>
      <c r="IO128" s="269"/>
      <c r="IP128" s="269"/>
      <c r="IQ128" s="269"/>
    </row>
    <row r="129" spans="1:251" ht="12.75">
      <c r="A129" s="269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  <c r="CA129" s="269"/>
      <c r="CB129" s="269"/>
      <c r="CC129" s="269"/>
      <c r="CD129" s="269"/>
      <c r="CE129" s="269"/>
      <c r="CF129" s="269"/>
      <c r="CG129" s="269"/>
      <c r="CH129" s="269"/>
      <c r="CI129" s="269"/>
      <c r="CJ129" s="269"/>
      <c r="CK129" s="269"/>
      <c r="CL129" s="269"/>
      <c r="CM129" s="269"/>
      <c r="CN129" s="269"/>
      <c r="CO129" s="269"/>
      <c r="CP129" s="269"/>
      <c r="CQ129" s="269"/>
      <c r="CR129" s="269"/>
      <c r="CS129" s="269"/>
      <c r="CT129" s="269"/>
      <c r="CU129" s="269"/>
      <c r="CV129" s="269"/>
      <c r="CW129" s="269"/>
      <c r="CX129" s="269"/>
      <c r="CY129" s="269"/>
      <c r="CZ129" s="269"/>
      <c r="DA129" s="269"/>
      <c r="DB129" s="269"/>
      <c r="DC129" s="269"/>
      <c r="DD129" s="269"/>
      <c r="DE129" s="269"/>
      <c r="DF129" s="269"/>
      <c r="DG129" s="269"/>
      <c r="DH129" s="269"/>
      <c r="DI129" s="269"/>
      <c r="DJ129" s="269"/>
      <c r="DK129" s="269"/>
      <c r="DL129" s="269"/>
      <c r="DM129" s="269"/>
      <c r="DN129" s="269"/>
      <c r="DO129" s="269"/>
      <c r="DP129" s="269"/>
      <c r="DQ129" s="269"/>
      <c r="DR129" s="269"/>
      <c r="DS129" s="269"/>
      <c r="DT129" s="269"/>
      <c r="DU129" s="269"/>
      <c r="DV129" s="269"/>
      <c r="DW129" s="269"/>
      <c r="DX129" s="269"/>
      <c r="DY129" s="269"/>
      <c r="DZ129" s="269"/>
      <c r="EA129" s="269"/>
      <c r="EB129" s="269"/>
      <c r="EC129" s="269"/>
      <c r="ED129" s="269"/>
      <c r="EE129" s="269"/>
      <c r="EF129" s="269"/>
      <c r="EG129" s="269"/>
      <c r="EH129" s="269"/>
      <c r="EI129" s="269"/>
      <c r="EJ129" s="269"/>
      <c r="EK129" s="269"/>
      <c r="EL129" s="269"/>
      <c r="EM129" s="269"/>
      <c r="EN129" s="269"/>
      <c r="EO129" s="269"/>
      <c r="EP129" s="269"/>
      <c r="EQ129" s="269"/>
      <c r="ER129" s="269"/>
      <c r="ES129" s="269"/>
      <c r="ET129" s="269"/>
      <c r="EU129" s="269"/>
      <c r="EV129" s="269"/>
      <c r="EW129" s="269"/>
      <c r="EX129" s="269"/>
      <c r="EY129" s="269"/>
      <c r="EZ129" s="269"/>
      <c r="FA129" s="269"/>
      <c r="FB129" s="269"/>
      <c r="FC129" s="269"/>
      <c r="FD129" s="269"/>
      <c r="FE129" s="269"/>
      <c r="FF129" s="269"/>
      <c r="FG129" s="269"/>
      <c r="FH129" s="269"/>
      <c r="FI129" s="269"/>
      <c r="FJ129" s="269"/>
      <c r="FK129" s="269"/>
      <c r="FL129" s="269"/>
      <c r="FM129" s="269"/>
      <c r="FN129" s="269"/>
      <c r="FO129" s="269"/>
      <c r="FP129" s="269"/>
      <c r="FQ129" s="269"/>
      <c r="FR129" s="269"/>
      <c r="FS129" s="269"/>
      <c r="FT129" s="269"/>
      <c r="FU129" s="269"/>
      <c r="FV129" s="269"/>
      <c r="FW129" s="269"/>
      <c r="FX129" s="269"/>
      <c r="FY129" s="269"/>
      <c r="FZ129" s="269"/>
      <c r="GA129" s="269"/>
      <c r="GB129" s="269"/>
      <c r="GC129" s="269"/>
      <c r="GD129" s="269"/>
      <c r="GE129" s="269"/>
      <c r="GF129" s="269"/>
      <c r="GG129" s="269"/>
      <c r="GH129" s="269"/>
      <c r="GI129" s="269"/>
      <c r="GJ129" s="269"/>
      <c r="GK129" s="269"/>
      <c r="GL129" s="269"/>
      <c r="GM129" s="269"/>
      <c r="GN129" s="269"/>
      <c r="GO129" s="269"/>
      <c r="GP129" s="269"/>
      <c r="GQ129" s="269"/>
      <c r="GR129" s="269"/>
      <c r="GS129" s="269"/>
      <c r="GT129" s="269"/>
      <c r="GU129" s="269"/>
      <c r="GV129" s="269"/>
      <c r="GW129" s="269"/>
      <c r="GX129" s="269"/>
      <c r="GY129" s="269"/>
      <c r="GZ129" s="269"/>
      <c r="HA129" s="269"/>
      <c r="HB129" s="269"/>
      <c r="HC129" s="269"/>
      <c r="HD129" s="269"/>
      <c r="HE129" s="269"/>
      <c r="HF129" s="269"/>
      <c r="HG129" s="269"/>
      <c r="HH129" s="269"/>
      <c r="HI129" s="269"/>
      <c r="HJ129" s="269"/>
      <c r="HK129" s="269"/>
      <c r="HL129" s="269"/>
      <c r="HM129" s="269"/>
      <c r="HN129" s="269"/>
      <c r="HO129" s="269"/>
      <c r="HP129" s="269"/>
      <c r="HQ129" s="269"/>
      <c r="HR129" s="269"/>
      <c r="HS129" s="269"/>
      <c r="HT129" s="269"/>
      <c r="HU129" s="269"/>
      <c r="HV129" s="269"/>
      <c r="HW129" s="269"/>
      <c r="HX129" s="269"/>
      <c r="HY129" s="269"/>
      <c r="HZ129" s="269"/>
      <c r="IA129" s="269"/>
      <c r="IB129" s="269"/>
      <c r="IC129" s="269"/>
      <c r="ID129" s="269"/>
      <c r="IE129" s="269"/>
      <c r="IF129" s="269"/>
      <c r="IG129" s="269"/>
      <c r="IH129" s="269"/>
      <c r="II129" s="269"/>
      <c r="IJ129" s="269"/>
      <c r="IK129" s="269"/>
      <c r="IL129" s="269"/>
      <c r="IM129" s="269"/>
      <c r="IN129" s="269"/>
      <c r="IO129" s="269"/>
      <c r="IP129" s="269"/>
      <c r="IQ129" s="269"/>
    </row>
    <row r="130" spans="1:251" ht="12.75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  <c r="CA130" s="269"/>
      <c r="CB130" s="269"/>
      <c r="CC130" s="269"/>
      <c r="CD130" s="269"/>
      <c r="CE130" s="269"/>
      <c r="CF130" s="269"/>
      <c r="CG130" s="269"/>
      <c r="CH130" s="269"/>
      <c r="CI130" s="269"/>
      <c r="CJ130" s="269"/>
      <c r="CK130" s="269"/>
      <c r="CL130" s="269"/>
      <c r="CM130" s="269"/>
      <c r="CN130" s="269"/>
      <c r="CO130" s="269"/>
      <c r="CP130" s="269"/>
      <c r="CQ130" s="269"/>
      <c r="CR130" s="269"/>
      <c r="CS130" s="269"/>
      <c r="CT130" s="269"/>
      <c r="CU130" s="269"/>
      <c r="CV130" s="269"/>
      <c r="CW130" s="269"/>
      <c r="CX130" s="269"/>
      <c r="CY130" s="269"/>
      <c r="CZ130" s="269"/>
      <c r="DA130" s="269"/>
      <c r="DB130" s="269"/>
      <c r="DC130" s="269"/>
      <c r="DD130" s="269"/>
      <c r="DE130" s="269"/>
      <c r="DF130" s="269"/>
      <c r="DG130" s="269"/>
      <c r="DH130" s="269"/>
      <c r="DI130" s="269"/>
      <c r="DJ130" s="269"/>
      <c r="DK130" s="269"/>
      <c r="DL130" s="269"/>
      <c r="DM130" s="269"/>
      <c r="DN130" s="269"/>
      <c r="DO130" s="269"/>
      <c r="DP130" s="269"/>
      <c r="DQ130" s="269"/>
      <c r="DR130" s="269"/>
      <c r="DS130" s="269"/>
      <c r="DT130" s="269"/>
      <c r="DU130" s="269"/>
      <c r="DV130" s="269"/>
      <c r="DW130" s="269"/>
      <c r="DX130" s="269"/>
      <c r="DY130" s="269"/>
      <c r="DZ130" s="269"/>
      <c r="EA130" s="269"/>
      <c r="EB130" s="269"/>
      <c r="EC130" s="269"/>
      <c r="ED130" s="269"/>
      <c r="EE130" s="269"/>
      <c r="EF130" s="269"/>
      <c r="EG130" s="269"/>
      <c r="EH130" s="269"/>
      <c r="EI130" s="269"/>
      <c r="EJ130" s="269"/>
      <c r="EK130" s="269"/>
      <c r="EL130" s="269"/>
      <c r="EM130" s="269"/>
      <c r="EN130" s="269"/>
      <c r="EO130" s="269"/>
      <c r="EP130" s="269"/>
      <c r="EQ130" s="269"/>
      <c r="ER130" s="269"/>
      <c r="ES130" s="269"/>
      <c r="ET130" s="269"/>
      <c r="EU130" s="269"/>
      <c r="EV130" s="269"/>
      <c r="EW130" s="269"/>
      <c r="EX130" s="269"/>
      <c r="EY130" s="269"/>
      <c r="EZ130" s="269"/>
      <c r="FA130" s="269"/>
      <c r="FB130" s="269"/>
      <c r="FC130" s="269"/>
      <c r="FD130" s="269"/>
      <c r="FE130" s="269"/>
      <c r="FF130" s="269"/>
      <c r="FG130" s="269"/>
      <c r="FH130" s="269"/>
      <c r="FI130" s="269"/>
      <c r="FJ130" s="269"/>
      <c r="FK130" s="269"/>
      <c r="FL130" s="269"/>
      <c r="FM130" s="269"/>
      <c r="FN130" s="269"/>
      <c r="FO130" s="269"/>
      <c r="FP130" s="269"/>
      <c r="FQ130" s="269"/>
      <c r="FR130" s="269"/>
      <c r="FS130" s="269"/>
      <c r="FT130" s="269"/>
      <c r="FU130" s="269"/>
      <c r="FV130" s="269"/>
      <c r="FW130" s="269"/>
      <c r="FX130" s="269"/>
      <c r="FY130" s="269"/>
      <c r="FZ130" s="269"/>
      <c r="GA130" s="269"/>
      <c r="GB130" s="269"/>
      <c r="GC130" s="269"/>
      <c r="GD130" s="269"/>
      <c r="GE130" s="269"/>
      <c r="GF130" s="269"/>
      <c r="GG130" s="269"/>
      <c r="GH130" s="269"/>
      <c r="GI130" s="269"/>
      <c r="GJ130" s="269"/>
      <c r="GK130" s="269"/>
      <c r="GL130" s="269"/>
      <c r="GM130" s="269"/>
      <c r="GN130" s="269"/>
      <c r="GO130" s="269"/>
      <c r="GP130" s="269"/>
      <c r="GQ130" s="269"/>
      <c r="GR130" s="269"/>
      <c r="GS130" s="269"/>
      <c r="GT130" s="269"/>
      <c r="GU130" s="269"/>
      <c r="GV130" s="269"/>
      <c r="GW130" s="269"/>
      <c r="GX130" s="269"/>
      <c r="GY130" s="269"/>
      <c r="GZ130" s="269"/>
      <c r="HA130" s="269"/>
      <c r="HB130" s="269"/>
      <c r="HC130" s="269"/>
      <c r="HD130" s="269"/>
      <c r="HE130" s="269"/>
      <c r="HF130" s="269"/>
      <c r="HG130" s="269"/>
      <c r="HH130" s="269"/>
      <c r="HI130" s="269"/>
      <c r="HJ130" s="269"/>
      <c r="HK130" s="269"/>
      <c r="HL130" s="269"/>
      <c r="HM130" s="269"/>
      <c r="HN130" s="269"/>
      <c r="HO130" s="269"/>
      <c r="HP130" s="269"/>
      <c r="HQ130" s="269"/>
      <c r="HR130" s="269"/>
      <c r="HS130" s="269"/>
      <c r="HT130" s="269"/>
      <c r="HU130" s="269"/>
      <c r="HV130" s="269"/>
      <c r="HW130" s="269"/>
      <c r="HX130" s="269"/>
      <c r="HY130" s="269"/>
      <c r="HZ130" s="269"/>
      <c r="IA130" s="269"/>
      <c r="IB130" s="269"/>
      <c r="IC130" s="269"/>
      <c r="ID130" s="269"/>
      <c r="IE130" s="269"/>
      <c r="IF130" s="269"/>
      <c r="IG130" s="269"/>
      <c r="IH130" s="269"/>
      <c r="II130" s="269"/>
      <c r="IJ130" s="269"/>
      <c r="IK130" s="269"/>
      <c r="IL130" s="269"/>
      <c r="IM130" s="269"/>
      <c r="IN130" s="269"/>
      <c r="IO130" s="269"/>
      <c r="IP130" s="269"/>
      <c r="IQ130" s="269"/>
    </row>
    <row r="131" spans="1:251" ht="12.75">
      <c r="A131" s="269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/>
      <c r="BU131" s="269"/>
      <c r="BV131" s="269"/>
      <c r="BW131" s="269"/>
      <c r="BX131" s="269"/>
      <c r="BY131" s="269"/>
      <c r="BZ131" s="269"/>
      <c r="CA131" s="269"/>
      <c r="CB131" s="269"/>
      <c r="CC131" s="269"/>
      <c r="CD131" s="269"/>
      <c r="CE131" s="269"/>
      <c r="CF131" s="269"/>
      <c r="CG131" s="269"/>
      <c r="CH131" s="269"/>
      <c r="CI131" s="269"/>
      <c r="CJ131" s="269"/>
      <c r="CK131" s="269"/>
      <c r="CL131" s="269"/>
      <c r="CM131" s="269"/>
      <c r="CN131" s="269"/>
      <c r="CO131" s="269"/>
      <c r="CP131" s="269"/>
      <c r="CQ131" s="269"/>
      <c r="CR131" s="269"/>
      <c r="CS131" s="269"/>
      <c r="CT131" s="269"/>
      <c r="CU131" s="269"/>
      <c r="CV131" s="269"/>
      <c r="CW131" s="269"/>
      <c r="CX131" s="269"/>
      <c r="CY131" s="269"/>
      <c r="CZ131" s="269"/>
      <c r="DA131" s="269"/>
      <c r="DB131" s="269"/>
      <c r="DC131" s="269"/>
      <c r="DD131" s="269"/>
      <c r="DE131" s="269"/>
      <c r="DF131" s="269"/>
      <c r="DG131" s="269"/>
      <c r="DH131" s="269"/>
      <c r="DI131" s="269"/>
      <c r="DJ131" s="269"/>
      <c r="DK131" s="269"/>
      <c r="DL131" s="269"/>
      <c r="DM131" s="269"/>
      <c r="DN131" s="269"/>
      <c r="DO131" s="269"/>
      <c r="DP131" s="269"/>
      <c r="DQ131" s="269"/>
      <c r="DR131" s="269"/>
      <c r="DS131" s="269"/>
      <c r="DT131" s="269"/>
      <c r="DU131" s="269"/>
      <c r="DV131" s="269"/>
      <c r="DW131" s="269"/>
      <c r="DX131" s="269"/>
      <c r="DY131" s="269"/>
      <c r="DZ131" s="269"/>
      <c r="EA131" s="269"/>
      <c r="EB131" s="269"/>
      <c r="EC131" s="269"/>
      <c r="ED131" s="269"/>
      <c r="EE131" s="269"/>
      <c r="EF131" s="269"/>
      <c r="EG131" s="269"/>
      <c r="EH131" s="269"/>
      <c r="EI131" s="269"/>
      <c r="EJ131" s="269"/>
      <c r="EK131" s="269"/>
      <c r="EL131" s="269"/>
      <c r="EM131" s="269"/>
      <c r="EN131" s="269"/>
      <c r="EO131" s="269"/>
      <c r="EP131" s="269"/>
      <c r="EQ131" s="269"/>
      <c r="ER131" s="269"/>
      <c r="ES131" s="269"/>
      <c r="ET131" s="269"/>
      <c r="EU131" s="269"/>
      <c r="EV131" s="269"/>
      <c r="EW131" s="269"/>
      <c r="EX131" s="269"/>
      <c r="EY131" s="269"/>
      <c r="EZ131" s="269"/>
      <c r="FA131" s="269"/>
      <c r="FB131" s="269"/>
      <c r="FC131" s="269"/>
      <c r="FD131" s="269"/>
      <c r="FE131" s="269"/>
      <c r="FF131" s="269"/>
      <c r="FG131" s="269"/>
      <c r="FH131" s="269"/>
      <c r="FI131" s="269"/>
      <c r="FJ131" s="269"/>
      <c r="FK131" s="269"/>
      <c r="FL131" s="269"/>
      <c r="FM131" s="269"/>
      <c r="FN131" s="269"/>
      <c r="FO131" s="269"/>
      <c r="FP131" s="269"/>
      <c r="FQ131" s="269"/>
      <c r="FR131" s="269"/>
      <c r="FS131" s="269"/>
      <c r="FT131" s="269"/>
      <c r="FU131" s="269"/>
      <c r="FV131" s="269"/>
      <c r="FW131" s="269"/>
      <c r="FX131" s="269"/>
      <c r="FY131" s="269"/>
      <c r="FZ131" s="269"/>
      <c r="GA131" s="269"/>
      <c r="GB131" s="269"/>
      <c r="GC131" s="269"/>
      <c r="GD131" s="269"/>
      <c r="GE131" s="269"/>
      <c r="GF131" s="269"/>
      <c r="GG131" s="269"/>
      <c r="GH131" s="269"/>
      <c r="GI131" s="269"/>
      <c r="GJ131" s="269"/>
      <c r="GK131" s="269"/>
      <c r="GL131" s="269"/>
      <c r="GM131" s="269"/>
      <c r="GN131" s="269"/>
      <c r="GO131" s="269"/>
      <c r="GP131" s="269"/>
      <c r="GQ131" s="269"/>
      <c r="GR131" s="269"/>
      <c r="GS131" s="269"/>
      <c r="GT131" s="269"/>
      <c r="GU131" s="269"/>
      <c r="GV131" s="269"/>
      <c r="GW131" s="269"/>
      <c r="GX131" s="269"/>
      <c r="GY131" s="269"/>
      <c r="GZ131" s="269"/>
      <c r="HA131" s="269"/>
      <c r="HB131" s="269"/>
      <c r="HC131" s="269"/>
      <c r="HD131" s="269"/>
      <c r="HE131" s="269"/>
      <c r="HF131" s="269"/>
      <c r="HG131" s="269"/>
      <c r="HH131" s="269"/>
      <c r="HI131" s="269"/>
      <c r="HJ131" s="269"/>
      <c r="HK131" s="269"/>
      <c r="HL131" s="269"/>
      <c r="HM131" s="269"/>
      <c r="HN131" s="269"/>
      <c r="HO131" s="269"/>
      <c r="HP131" s="269"/>
      <c r="HQ131" s="269"/>
      <c r="HR131" s="269"/>
      <c r="HS131" s="269"/>
      <c r="HT131" s="269"/>
      <c r="HU131" s="269"/>
      <c r="HV131" s="269"/>
      <c r="HW131" s="269"/>
      <c r="HX131" s="269"/>
      <c r="HY131" s="269"/>
      <c r="HZ131" s="269"/>
      <c r="IA131" s="269"/>
      <c r="IB131" s="269"/>
      <c r="IC131" s="269"/>
      <c r="ID131" s="269"/>
      <c r="IE131" s="269"/>
      <c r="IF131" s="269"/>
      <c r="IG131" s="269"/>
      <c r="IH131" s="269"/>
      <c r="II131" s="269"/>
      <c r="IJ131" s="269"/>
      <c r="IK131" s="269"/>
      <c r="IL131" s="269"/>
      <c r="IM131" s="269"/>
      <c r="IN131" s="269"/>
      <c r="IO131" s="269"/>
      <c r="IP131" s="269"/>
      <c r="IQ131" s="269"/>
    </row>
    <row r="132" spans="1:251" ht="12.75">
      <c r="A132" s="269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269"/>
      <c r="BS132" s="269"/>
      <c r="BT132" s="269"/>
      <c r="BU132" s="269"/>
      <c r="BV132" s="269"/>
      <c r="BW132" s="269"/>
      <c r="BX132" s="269"/>
      <c r="BY132" s="269"/>
      <c r="BZ132" s="269"/>
      <c r="CA132" s="269"/>
      <c r="CB132" s="269"/>
      <c r="CC132" s="269"/>
      <c r="CD132" s="269"/>
      <c r="CE132" s="269"/>
      <c r="CF132" s="269"/>
      <c r="CG132" s="269"/>
      <c r="CH132" s="269"/>
      <c r="CI132" s="269"/>
      <c r="CJ132" s="269"/>
      <c r="CK132" s="269"/>
      <c r="CL132" s="269"/>
      <c r="CM132" s="269"/>
      <c r="CN132" s="269"/>
      <c r="CO132" s="269"/>
      <c r="CP132" s="269"/>
      <c r="CQ132" s="269"/>
      <c r="CR132" s="269"/>
      <c r="CS132" s="269"/>
      <c r="CT132" s="269"/>
      <c r="CU132" s="269"/>
      <c r="CV132" s="269"/>
      <c r="CW132" s="269"/>
      <c r="CX132" s="269"/>
      <c r="CY132" s="269"/>
      <c r="CZ132" s="269"/>
      <c r="DA132" s="269"/>
      <c r="DB132" s="269"/>
      <c r="DC132" s="269"/>
      <c r="DD132" s="269"/>
      <c r="DE132" s="269"/>
      <c r="DF132" s="269"/>
      <c r="DG132" s="269"/>
      <c r="DH132" s="269"/>
      <c r="DI132" s="269"/>
      <c r="DJ132" s="269"/>
      <c r="DK132" s="269"/>
      <c r="DL132" s="269"/>
      <c r="DM132" s="269"/>
      <c r="DN132" s="269"/>
      <c r="DO132" s="269"/>
      <c r="DP132" s="269"/>
      <c r="DQ132" s="269"/>
      <c r="DR132" s="269"/>
      <c r="DS132" s="269"/>
      <c r="DT132" s="269"/>
      <c r="DU132" s="269"/>
      <c r="DV132" s="269"/>
      <c r="DW132" s="269"/>
      <c r="DX132" s="269"/>
      <c r="DY132" s="269"/>
      <c r="DZ132" s="269"/>
      <c r="EA132" s="269"/>
      <c r="EB132" s="269"/>
      <c r="EC132" s="269"/>
      <c r="ED132" s="269"/>
      <c r="EE132" s="269"/>
      <c r="EF132" s="269"/>
      <c r="EG132" s="269"/>
      <c r="EH132" s="269"/>
      <c r="EI132" s="269"/>
      <c r="EJ132" s="269"/>
      <c r="EK132" s="269"/>
      <c r="EL132" s="269"/>
      <c r="EM132" s="269"/>
      <c r="EN132" s="269"/>
      <c r="EO132" s="269"/>
      <c r="EP132" s="269"/>
      <c r="EQ132" s="269"/>
      <c r="ER132" s="269"/>
      <c r="ES132" s="269"/>
      <c r="ET132" s="269"/>
      <c r="EU132" s="269"/>
      <c r="EV132" s="269"/>
      <c r="EW132" s="269"/>
      <c r="EX132" s="269"/>
      <c r="EY132" s="269"/>
      <c r="EZ132" s="269"/>
      <c r="FA132" s="269"/>
      <c r="FB132" s="269"/>
      <c r="FC132" s="269"/>
      <c r="FD132" s="269"/>
      <c r="FE132" s="269"/>
      <c r="FF132" s="269"/>
      <c r="FG132" s="269"/>
      <c r="FH132" s="269"/>
      <c r="FI132" s="269"/>
      <c r="FJ132" s="269"/>
      <c r="FK132" s="269"/>
      <c r="FL132" s="269"/>
      <c r="FM132" s="269"/>
      <c r="FN132" s="269"/>
      <c r="FO132" s="269"/>
      <c r="FP132" s="269"/>
      <c r="FQ132" s="269"/>
      <c r="FR132" s="269"/>
      <c r="FS132" s="269"/>
      <c r="FT132" s="269"/>
      <c r="FU132" s="269"/>
      <c r="FV132" s="269"/>
      <c r="FW132" s="269"/>
      <c r="FX132" s="269"/>
      <c r="FY132" s="269"/>
      <c r="FZ132" s="269"/>
      <c r="GA132" s="269"/>
      <c r="GB132" s="269"/>
      <c r="GC132" s="269"/>
      <c r="GD132" s="269"/>
      <c r="GE132" s="269"/>
      <c r="GF132" s="269"/>
      <c r="GG132" s="269"/>
      <c r="GH132" s="269"/>
      <c r="GI132" s="269"/>
      <c r="GJ132" s="269"/>
      <c r="GK132" s="269"/>
      <c r="GL132" s="269"/>
      <c r="GM132" s="269"/>
      <c r="GN132" s="269"/>
      <c r="GO132" s="269"/>
      <c r="GP132" s="269"/>
      <c r="GQ132" s="269"/>
      <c r="GR132" s="269"/>
      <c r="GS132" s="269"/>
      <c r="GT132" s="269"/>
      <c r="GU132" s="269"/>
      <c r="GV132" s="269"/>
      <c r="GW132" s="269"/>
      <c r="GX132" s="269"/>
      <c r="GY132" s="269"/>
      <c r="GZ132" s="269"/>
      <c r="HA132" s="269"/>
      <c r="HB132" s="269"/>
      <c r="HC132" s="269"/>
      <c r="HD132" s="269"/>
      <c r="HE132" s="269"/>
      <c r="HF132" s="269"/>
      <c r="HG132" s="269"/>
      <c r="HH132" s="269"/>
      <c r="HI132" s="269"/>
      <c r="HJ132" s="269"/>
      <c r="HK132" s="269"/>
      <c r="HL132" s="269"/>
      <c r="HM132" s="269"/>
      <c r="HN132" s="269"/>
      <c r="HO132" s="269"/>
      <c r="HP132" s="269"/>
      <c r="HQ132" s="269"/>
      <c r="HR132" s="269"/>
      <c r="HS132" s="269"/>
      <c r="HT132" s="269"/>
      <c r="HU132" s="269"/>
      <c r="HV132" s="269"/>
      <c r="HW132" s="269"/>
      <c r="HX132" s="269"/>
      <c r="HY132" s="269"/>
      <c r="HZ132" s="269"/>
      <c r="IA132" s="269"/>
      <c r="IB132" s="269"/>
      <c r="IC132" s="269"/>
      <c r="ID132" s="269"/>
      <c r="IE132" s="269"/>
      <c r="IF132" s="269"/>
      <c r="IG132" s="269"/>
      <c r="IH132" s="269"/>
      <c r="II132" s="269"/>
      <c r="IJ132" s="269"/>
      <c r="IK132" s="269"/>
      <c r="IL132" s="269"/>
      <c r="IM132" s="269"/>
      <c r="IN132" s="269"/>
      <c r="IO132" s="269"/>
      <c r="IP132" s="269"/>
      <c r="IQ132" s="269"/>
    </row>
    <row r="133" spans="1:251" ht="12.75">
      <c r="A133" s="269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  <c r="CA133" s="269"/>
      <c r="CB133" s="269"/>
      <c r="CC133" s="269"/>
      <c r="CD133" s="269"/>
      <c r="CE133" s="269"/>
      <c r="CF133" s="269"/>
      <c r="CG133" s="269"/>
      <c r="CH133" s="269"/>
      <c r="CI133" s="269"/>
      <c r="CJ133" s="269"/>
      <c r="CK133" s="269"/>
      <c r="CL133" s="269"/>
      <c r="CM133" s="269"/>
      <c r="CN133" s="269"/>
      <c r="CO133" s="269"/>
      <c r="CP133" s="269"/>
      <c r="CQ133" s="269"/>
      <c r="CR133" s="269"/>
      <c r="CS133" s="269"/>
      <c r="CT133" s="269"/>
      <c r="CU133" s="269"/>
      <c r="CV133" s="269"/>
      <c r="CW133" s="269"/>
      <c r="CX133" s="269"/>
      <c r="CY133" s="269"/>
      <c r="CZ133" s="269"/>
      <c r="DA133" s="269"/>
      <c r="DB133" s="269"/>
      <c r="DC133" s="269"/>
      <c r="DD133" s="269"/>
      <c r="DE133" s="269"/>
      <c r="DF133" s="269"/>
      <c r="DG133" s="269"/>
      <c r="DH133" s="269"/>
      <c r="DI133" s="269"/>
      <c r="DJ133" s="269"/>
      <c r="DK133" s="269"/>
      <c r="DL133" s="269"/>
      <c r="DM133" s="269"/>
      <c r="DN133" s="269"/>
      <c r="DO133" s="269"/>
      <c r="DP133" s="269"/>
      <c r="DQ133" s="269"/>
      <c r="DR133" s="269"/>
      <c r="DS133" s="269"/>
      <c r="DT133" s="269"/>
      <c r="DU133" s="269"/>
      <c r="DV133" s="269"/>
      <c r="DW133" s="269"/>
      <c r="DX133" s="269"/>
      <c r="DY133" s="269"/>
      <c r="DZ133" s="269"/>
      <c r="EA133" s="269"/>
      <c r="EB133" s="269"/>
      <c r="EC133" s="269"/>
      <c r="ED133" s="269"/>
      <c r="EE133" s="269"/>
      <c r="EF133" s="269"/>
      <c r="EG133" s="269"/>
      <c r="EH133" s="269"/>
      <c r="EI133" s="269"/>
      <c r="EJ133" s="269"/>
      <c r="EK133" s="269"/>
      <c r="EL133" s="269"/>
      <c r="EM133" s="269"/>
      <c r="EN133" s="269"/>
      <c r="EO133" s="269"/>
      <c r="EP133" s="269"/>
      <c r="EQ133" s="269"/>
      <c r="ER133" s="269"/>
      <c r="ES133" s="269"/>
      <c r="ET133" s="269"/>
      <c r="EU133" s="269"/>
      <c r="EV133" s="269"/>
      <c r="EW133" s="269"/>
      <c r="EX133" s="269"/>
      <c r="EY133" s="269"/>
      <c r="EZ133" s="269"/>
      <c r="FA133" s="269"/>
      <c r="FB133" s="269"/>
      <c r="FC133" s="269"/>
      <c r="FD133" s="269"/>
      <c r="FE133" s="269"/>
      <c r="FF133" s="269"/>
      <c r="FG133" s="269"/>
      <c r="FH133" s="269"/>
      <c r="FI133" s="269"/>
      <c r="FJ133" s="269"/>
      <c r="FK133" s="269"/>
      <c r="FL133" s="269"/>
      <c r="FM133" s="269"/>
      <c r="FN133" s="269"/>
      <c r="FO133" s="269"/>
      <c r="FP133" s="269"/>
      <c r="FQ133" s="269"/>
      <c r="FR133" s="269"/>
      <c r="FS133" s="269"/>
      <c r="FT133" s="269"/>
      <c r="FU133" s="269"/>
      <c r="FV133" s="269"/>
      <c r="FW133" s="269"/>
      <c r="FX133" s="269"/>
      <c r="FY133" s="269"/>
      <c r="FZ133" s="269"/>
      <c r="GA133" s="269"/>
      <c r="GB133" s="269"/>
      <c r="GC133" s="269"/>
      <c r="GD133" s="269"/>
      <c r="GE133" s="269"/>
      <c r="GF133" s="269"/>
      <c r="GG133" s="269"/>
      <c r="GH133" s="269"/>
      <c r="GI133" s="269"/>
      <c r="GJ133" s="269"/>
      <c r="GK133" s="269"/>
      <c r="GL133" s="269"/>
      <c r="GM133" s="269"/>
      <c r="GN133" s="269"/>
      <c r="GO133" s="269"/>
      <c r="GP133" s="269"/>
      <c r="GQ133" s="269"/>
      <c r="GR133" s="269"/>
      <c r="GS133" s="269"/>
      <c r="GT133" s="269"/>
      <c r="GU133" s="269"/>
      <c r="GV133" s="269"/>
      <c r="GW133" s="269"/>
      <c r="GX133" s="269"/>
      <c r="GY133" s="269"/>
      <c r="GZ133" s="269"/>
      <c r="HA133" s="269"/>
      <c r="HB133" s="269"/>
      <c r="HC133" s="269"/>
      <c r="HD133" s="269"/>
      <c r="HE133" s="269"/>
      <c r="HF133" s="269"/>
      <c r="HG133" s="269"/>
      <c r="HH133" s="269"/>
      <c r="HI133" s="269"/>
      <c r="HJ133" s="269"/>
      <c r="HK133" s="269"/>
      <c r="HL133" s="269"/>
      <c r="HM133" s="269"/>
      <c r="HN133" s="269"/>
      <c r="HO133" s="269"/>
      <c r="HP133" s="269"/>
      <c r="HQ133" s="269"/>
      <c r="HR133" s="269"/>
      <c r="HS133" s="269"/>
      <c r="HT133" s="269"/>
      <c r="HU133" s="269"/>
      <c r="HV133" s="269"/>
      <c r="HW133" s="269"/>
      <c r="HX133" s="269"/>
      <c r="HY133" s="269"/>
      <c r="HZ133" s="269"/>
      <c r="IA133" s="269"/>
      <c r="IB133" s="269"/>
      <c r="IC133" s="269"/>
      <c r="ID133" s="269"/>
      <c r="IE133" s="269"/>
      <c r="IF133" s="269"/>
      <c r="IG133" s="269"/>
      <c r="IH133" s="269"/>
      <c r="II133" s="269"/>
      <c r="IJ133" s="269"/>
      <c r="IK133" s="269"/>
      <c r="IL133" s="269"/>
      <c r="IM133" s="269"/>
      <c r="IN133" s="269"/>
      <c r="IO133" s="269"/>
      <c r="IP133" s="269"/>
      <c r="IQ133" s="269"/>
    </row>
    <row r="134" spans="1:251" ht="12.75">
      <c r="A134" s="269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  <c r="CA134" s="269"/>
      <c r="CB134" s="269"/>
      <c r="CC134" s="269"/>
      <c r="CD134" s="269"/>
      <c r="CE134" s="269"/>
      <c r="CF134" s="269"/>
      <c r="CG134" s="269"/>
      <c r="CH134" s="269"/>
      <c r="CI134" s="269"/>
      <c r="CJ134" s="269"/>
      <c r="CK134" s="269"/>
      <c r="CL134" s="269"/>
      <c r="CM134" s="269"/>
      <c r="CN134" s="269"/>
      <c r="CO134" s="269"/>
      <c r="CP134" s="269"/>
      <c r="CQ134" s="269"/>
      <c r="CR134" s="269"/>
      <c r="CS134" s="269"/>
      <c r="CT134" s="269"/>
      <c r="CU134" s="269"/>
      <c r="CV134" s="269"/>
      <c r="CW134" s="269"/>
      <c r="CX134" s="269"/>
      <c r="CY134" s="269"/>
      <c r="CZ134" s="269"/>
      <c r="DA134" s="269"/>
      <c r="DB134" s="269"/>
      <c r="DC134" s="269"/>
      <c r="DD134" s="269"/>
      <c r="DE134" s="269"/>
      <c r="DF134" s="269"/>
      <c r="DG134" s="269"/>
      <c r="DH134" s="269"/>
      <c r="DI134" s="269"/>
      <c r="DJ134" s="269"/>
      <c r="DK134" s="269"/>
      <c r="DL134" s="269"/>
      <c r="DM134" s="269"/>
      <c r="DN134" s="269"/>
      <c r="DO134" s="269"/>
      <c r="DP134" s="269"/>
      <c r="DQ134" s="269"/>
      <c r="DR134" s="269"/>
      <c r="DS134" s="269"/>
      <c r="DT134" s="269"/>
      <c r="DU134" s="269"/>
      <c r="DV134" s="269"/>
      <c r="DW134" s="269"/>
      <c r="DX134" s="269"/>
      <c r="DY134" s="269"/>
      <c r="DZ134" s="269"/>
      <c r="EA134" s="269"/>
      <c r="EB134" s="269"/>
      <c r="EC134" s="269"/>
      <c r="ED134" s="269"/>
      <c r="EE134" s="269"/>
      <c r="EF134" s="269"/>
      <c r="EG134" s="269"/>
      <c r="EH134" s="269"/>
      <c r="EI134" s="269"/>
      <c r="EJ134" s="269"/>
      <c r="EK134" s="269"/>
      <c r="EL134" s="269"/>
      <c r="EM134" s="269"/>
      <c r="EN134" s="269"/>
      <c r="EO134" s="269"/>
      <c r="EP134" s="269"/>
      <c r="EQ134" s="269"/>
      <c r="ER134" s="269"/>
      <c r="ES134" s="269"/>
      <c r="ET134" s="269"/>
      <c r="EU134" s="269"/>
      <c r="EV134" s="269"/>
      <c r="EW134" s="269"/>
      <c r="EX134" s="269"/>
      <c r="EY134" s="269"/>
      <c r="EZ134" s="269"/>
      <c r="FA134" s="269"/>
      <c r="FB134" s="269"/>
      <c r="FC134" s="269"/>
      <c r="FD134" s="269"/>
      <c r="FE134" s="269"/>
      <c r="FF134" s="269"/>
      <c r="FG134" s="269"/>
      <c r="FH134" s="269"/>
      <c r="FI134" s="269"/>
      <c r="FJ134" s="269"/>
      <c r="FK134" s="269"/>
      <c r="FL134" s="269"/>
      <c r="FM134" s="269"/>
      <c r="FN134" s="269"/>
      <c r="FO134" s="269"/>
      <c r="FP134" s="269"/>
      <c r="FQ134" s="269"/>
      <c r="FR134" s="269"/>
      <c r="FS134" s="269"/>
      <c r="FT134" s="269"/>
      <c r="FU134" s="269"/>
      <c r="FV134" s="269"/>
      <c r="FW134" s="269"/>
      <c r="FX134" s="269"/>
      <c r="FY134" s="269"/>
      <c r="FZ134" s="269"/>
      <c r="GA134" s="269"/>
      <c r="GB134" s="269"/>
      <c r="GC134" s="269"/>
      <c r="GD134" s="269"/>
      <c r="GE134" s="269"/>
      <c r="GF134" s="269"/>
      <c r="GG134" s="269"/>
      <c r="GH134" s="269"/>
      <c r="GI134" s="269"/>
      <c r="GJ134" s="269"/>
      <c r="GK134" s="269"/>
      <c r="GL134" s="269"/>
      <c r="GM134" s="269"/>
      <c r="GN134" s="269"/>
      <c r="GO134" s="269"/>
      <c r="GP134" s="269"/>
      <c r="GQ134" s="269"/>
      <c r="GR134" s="269"/>
      <c r="GS134" s="269"/>
      <c r="GT134" s="269"/>
      <c r="GU134" s="269"/>
      <c r="GV134" s="269"/>
      <c r="GW134" s="269"/>
      <c r="GX134" s="269"/>
      <c r="GY134" s="269"/>
      <c r="GZ134" s="269"/>
      <c r="HA134" s="269"/>
      <c r="HB134" s="269"/>
      <c r="HC134" s="269"/>
      <c r="HD134" s="269"/>
      <c r="HE134" s="269"/>
      <c r="HF134" s="269"/>
      <c r="HG134" s="269"/>
      <c r="HH134" s="269"/>
      <c r="HI134" s="269"/>
      <c r="HJ134" s="269"/>
      <c r="HK134" s="269"/>
      <c r="HL134" s="269"/>
      <c r="HM134" s="269"/>
      <c r="HN134" s="269"/>
      <c r="HO134" s="269"/>
      <c r="HP134" s="269"/>
      <c r="HQ134" s="269"/>
      <c r="HR134" s="269"/>
      <c r="HS134" s="269"/>
      <c r="HT134" s="269"/>
      <c r="HU134" s="269"/>
      <c r="HV134" s="269"/>
      <c r="HW134" s="269"/>
      <c r="HX134" s="269"/>
      <c r="HY134" s="269"/>
      <c r="HZ134" s="269"/>
      <c r="IA134" s="269"/>
      <c r="IB134" s="269"/>
      <c r="IC134" s="269"/>
      <c r="ID134" s="269"/>
      <c r="IE134" s="269"/>
      <c r="IF134" s="269"/>
      <c r="IG134" s="269"/>
      <c r="IH134" s="269"/>
      <c r="II134" s="269"/>
      <c r="IJ134" s="269"/>
      <c r="IK134" s="269"/>
      <c r="IL134" s="269"/>
      <c r="IM134" s="269"/>
      <c r="IN134" s="269"/>
      <c r="IO134" s="269"/>
      <c r="IP134" s="269"/>
      <c r="IQ134" s="269"/>
    </row>
    <row r="135" spans="1:251" ht="12.75">
      <c r="A135" s="269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269"/>
      <c r="CJ135" s="269"/>
      <c r="CK135" s="269"/>
      <c r="CL135" s="269"/>
      <c r="CM135" s="269"/>
      <c r="CN135" s="269"/>
      <c r="CO135" s="269"/>
      <c r="CP135" s="269"/>
      <c r="CQ135" s="269"/>
      <c r="CR135" s="269"/>
      <c r="CS135" s="269"/>
      <c r="CT135" s="269"/>
      <c r="CU135" s="269"/>
      <c r="CV135" s="269"/>
      <c r="CW135" s="269"/>
      <c r="CX135" s="269"/>
      <c r="CY135" s="269"/>
      <c r="CZ135" s="269"/>
      <c r="DA135" s="269"/>
      <c r="DB135" s="269"/>
      <c r="DC135" s="269"/>
      <c r="DD135" s="269"/>
      <c r="DE135" s="269"/>
      <c r="DF135" s="269"/>
      <c r="DG135" s="269"/>
      <c r="DH135" s="269"/>
      <c r="DI135" s="269"/>
      <c r="DJ135" s="269"/>
      <c r="DK135" s="269"/>
      <c r="DL135" s="269"/>
      <c r="DM135" s="269"/>
      <c r="DN135" s="269"/>
      <c r="DO135" s="269"/>
      <c r="DP135" s="269"/>
      <c r="DQ135" s="269"/>
      <c r="DR135" s="269"/>
      <c r="DS135" s="269"/>
      <c r="DT135" s="269"/>
      <c r="DU135" s="269"/>
      <c r="DV135" s="269"/>
      <c r="DW135" s="269"/>
      <c r="DX135" s="269"/>
      <c r="DY135" s="269"/>
      <c r="DZ135" s="269"/>
      <c r="EA135" s="269"/>
      <c r="EB135" s="269"/>
      <c r="EC135" s="269"/>
      <c r="ED135" s="269"/>
      <c r="EE135" s="269"/>
      <c r="EF135" s="269"/>
      <c r="EG135" s="269"/>
      <c r="EH135" s="269"/>
      <c r="EI135" s="269"/>
      <c r="EJ135" s="269"/>
      <c r="EK135" s="269"/>
      <c r="EL135" s="269"/>
      <c r="EM135" s="269"/>
      <c r="EN135" s="269"/>
      <c r="EO135" s="269"/>
      <c r="EP135" s="269"/>
      <c r="EQ135" s="269"/>
      <c r="ER135" s="269"/>
      <c r="ES135" s="269"/>
      <c r="ET135" s="269"/>
      <c r="EU135" s="269"/>
      <c r="EV135" s="269"/>
      <c r="EW135" s="269"/>
      <c r="EX135" s="269"/>
      <c r="EY135" s="269"/>
      <c r="EZ135" s="269"/>
      <c r="FA135" s="269"/>
      <c r="FB135" s="269"/>
      <c r="FC135" s="269"/>
      <c r="FD135" s="269"/>
      <c r="FE135" s="269"/>
      <c r="FF135" s="269"/>
      <c r="FG135" s="269"/>
      <c r="FH135" s="269"/>
      <c r="FI135" s="269"/>
      <c r="FJ135" s="269"/>
      <c r="FK135" s="269"/>
      <c r="FL135" s="269"/>
      <c r="FM135" s="269"/>
      <c r="FN135" s="269"/>
      <c r="FO135" s="269"/>
      <c r="FP135" s="269"/>
      <c r="FQ135" s="269"/>
      <c r="FR135" s="269"/>
      <c r="FS135" s="269"/>
      <c r="FT135" s="269"/>
      <c r="FU135" s="269"/>
      <c r="FV135" s="269"/>
      <c r="FW135" s="269"/>
      <c r="FX135" s="269"/>
      <c r="FY135" s="269"/>
      <c r="FZ135" s="269"/>
      <c r="GA135" s="269"/>
      <c r="GB135" s="269"/>
      <c r="GC135" s="269"/>
      <c r="GD135" s="269"/>
      <c r="GE135" s="269"/>
      <c r="GF135" s="269"/>
      <c r="GG135" s="269"/>
      <c r="GH135" s="269"/>
      <c r="GI135" s="269"/>
      <c r="GJ135" s="269"/>
      <c r="GK135" s="269"/>
      <c r="GL135" s="269"/>
      <c r="GM135" s="269"/>
      <c r="GN135" s="269"/>
      <c r="GO135" s="269"/>
      <c r="GP135" s="269"/>
      <c r="GQ135" s="269"/>
      <c r="GR135" s="269"/>
      <c r="GS135" s="269"/>
      <c r="GT135" s="269"/>
      <c r="GU135" s="269"/>
      <c r="GV135" s="269"/>
      <c r="GW135" s="269"/>
      <c r="GX135" s="269"/>
      <c r="GY135" s="269"/>
      <c r="GZ135" s="269"/>
      <c r="HA135" s="269"/>
      <c r="HB135" s="269"/>
      <c r="HC135" s="269"/>
      <c r="HD135" s="269"/>
      <c r="HE135" s="269"/>
      <c r="HF135" s="269"/>
      <c r="HG135" s="269"/>
      <c r="HH135" s="269"/>
      <c r="HI135" s="269"/>
      <c r="HJ135" s="269"/>
      <c r="HK135" s="269"/>
      <c r="HL135" s="269"/>
      <c r="HM135" s="269"/>
      <c r="HN135" s="269"/>
      <c r="HO135" s="269"/>
      <c r="HP135" s="269"/>
      <c r="HQ135" s="269"/>
      <c r="HR135" s="269"/>
      <c r="HS135" s="269"/>
      <c r="HT135" s="269"/>
      <c r="HU135" s="269"/>
      <c r="HV135" s="269"/>
      <c r="HW135" s="269"/>
      <c r="HX135" s="269"/>
      <c r="HY135" s="269"/>
      <c r="HZ135" s="269"/>
      <c r="IA135" s="269"/>
      <c r="IB135" s="269"/>
      <c r="IC135" s="269"/>
      <c r="ID135" s="269"/>
      <c r="IE135" s="269"/>
      <c r="IF135" s="269"/>
      <c r="IG135" s="269"/>
      <c r="IH135" s="269"/>
      <c r="II135" s="269"/>
      <c r="IJ135" s="269"/>
      <c r="IK135" s="269"/>
      <c r="IL135" s="269"/>
      <c r="IM135" s="269"/>
      <c r="IN135" s="269"/>
      <c r="IO135" s="269"/>
      <c r="IP135" s="269"/>
      <c r="IQ135" s="269"/>
    </row>
    <row r="136" spans="1:251" ht="12.75">
      <c r="A136" s="269"/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269"/>
      <c r="CJ136" s="269"/>
      <c r="CK136" s="269"/>
      <c r="CL136" s="269"/>
      <c r="CM136" s="269"/>
      <c r="CN136" s="269"/>
      <c r="CO136" s="269"/>
      <c r="CP136" s="269"/>
      <c r="CQ136" s="269"/>
      <c r="CR136" s="269"/>
      <c r="CS136" s="269"/>
      <c r="CT136" s="269"/>
      <c r="CU136" s="269"/>
      <c r="CV136" s="269"/>
      <c r="CW136" s="269"/>
      <c r="CX136" s="269"/>
      <c r="CY136" s="269"/>
      <c r="CZ136" s="269"/>
      <c r="DA136" s="269"/>
      <c r="DB136" s="269"/>
      <c r="DC136" s="269"/>
      <c r="DD136" s="269"/>
      <c r="DE136" s="269"/>
      <c r="DF136" s="269"/>
      <c r="DG136" s="269"/>
      <c r="DH136" s="269"/>
      <c r="DI136" s="269"/>
      <c r="DJ136" s="269"/>
      <c r="DK136" s="269"/>
      <c r="DL136" s="269"/>
      <c r="DM136" s="269"/>
      <c r="DN136" s="269"/>
      <c r="DO136" s="269"/>
      <c r="DP136" s="269"/>
      <c r="DQ136" s="269"/>
      <c r="DR136" s="269"/>
      <c r="DS136" s="269"/>
      <c r="DT136" s="269"/>
      <c r="DU136" s="269"/>
      <c r="DV136" s="269"/>
      <c r="DW136" s="269"/>
      <c r="DX136" s="269"/>
      <c r="DY136" s="269"/>
      <c r="DZ136" s="269"/>
      <c r="EA136" s="269"/>
      <c r="EB136" s="269"/>
      <c r="EC136" s="269"/>
      <c r="ED136" s="269"/>
      <c r="EE136" s="269"/>
      <c r="EF136" s="269"/>
      <c r="EG136" s="269"/>
      <c r="EH136" s="269"/>
      <c r="EI136" s="269"/>
      <c r="EJ136" s="269"/>
      <c r="EK136" s="269"/>
      <c r="EL136" s="269"/>
      <c r="EM136" s="269"/>
      <c r="EN136" s="269"/>
      <c r="EO136" s="269"/>
      <c r="EP136" s="269"/>
      <c r="EQ136" s="269"/>
      <c r="ER136" s="269"/>
      <c r="ES136" s="269"/>
      <c r="ET136" s="269"/>
      <c r="EU136" s="269"/>
      <c r="EV136" s="269"/>
      <c r="EW136" s="269"/>
      <c r="EX136" s="269"/>
      <c r="EY136" s="269"/>
      <c r="EZ136" s="269"/>
      <c r="FA136" s="269"/>
      <c r="FB136" s="269"/>
      <c r="FC136" s="269"/>
      <c r="FD136" s="269"/>
      <c r="FE136" s="269"/>
      <c r="FF136" s="269"/>
      <c r="FG136" s="269"/>
      <c r="FH136" s="269"/>
      <c r="FI136" s="269"/>
      <c r="FJ136" s="269"/>
      <c r="FK136" s="269"/>
      <c r="FL136" s="269"/>
      <c r="FM136" s="269"/>
      <c r="FN136" s="269"/>
      <c r="FO136" s="269"/>
      <c r="FP136" s="269"/>
      <c r="FQ136" s="269"/>
      <c r="FR136" s="269"/>
      <c r="FS136" s="269"/>
      <c r="FT136" s="269"/>
      <c r="FU136" s="269"/>
      <c r="FV136" s="269"/>
      <c r="FW136" s="269"/>
      <c r="FX136" s="269"/>
      <c r="FY136" s="269"/>
      <c r="FZ136" s="269"/>
      <c r="GA136" s="269"/>
      <c r="GB136" s="269"/>
      <c r="GC136" s="269"/>
      <c r="GD136" s="269"/>
      <c r="GE136" s="269"/>
      <c r="GF136" s="269"/>
      <c r="GG136" s="269"/>
      <c r="GH136" s="269"/>
      <c r="GI136" s="269"/>
      <c r="GJ136" s="269"/>
      <c r="GK136" s="269"/>
      <c r="GL136" s="269"/>
      <c r="GM136" s="269"/>
      <c r="GN136" s="269"/>
      <c r="GO136" s="269"/>
      <c r="GP136" s="269"/>
      <c r="GQ136" s="269"/>
      <c r="GR136" s="269"/>
      <c r="GS136" s="269"/>
      <c r="GT136" s="269"/>
      <c r="GU136" s="269"/>
      <c r="GV136" s="269"/>
      <c r="GW136" s="269"/>
      <c r="GX136" s="269"/>
      <c r="GY136" s="269"/>
      <c r="GZ136" s="269"/>
      <c r="HA136" s="269"/>
      <c r="HB136" s="269"/>
      <c r="HC136" s="269"/>
      <c r="HD136" s="269"/>
      <c r="HE136" s="269"/>
      <c r="HF136" s="269"/>
      <c r="HG136" s="269"/>
      <c r="HH136" s="269"/>
      <c r="HI136" s="269"/>
      <c r="HJ136" s="269"/>
      <c r="HK136" s="269"/>
      <c r="HL136" s="269"/>
      <c r="HM136" s="269"/>
      <c r="HN136" s="269"/>
      <c r="HO136" s="269"/>
      <c r="HP136" s="269"/>
      <c r="HQ136" s="269"/>
      <c r="HR136" s="269"/>
      <c r="HS136" s="269"/>
      <c r="HT136" s="269"/>
      <c r="HU136" s="269"/>
      <c r="HV136" s="269"/>
      <c r="HW136" s="269"/>
      <c r="HX136" s="269"/>
      <c r="HY136" s="269"/>
      <c r="HZ136" s="269"/>
      <c r="IA136" s="269"/>
      <c r="IB136" s="269"/>
      <c r="IC136" s="269"/>
      <c r="ID136" s="269"/>
      <c r="IE136" s="269"/>
      <c r="IF136" s="269"/>
      <c r="IG136" s="269"/>
      <c r="IH136" s="269"/>
      <c r="II136" s="269"/>
      <c r="IJ136" s="269"/>
      <c r="IK136" s="269"/>
      <c r="IL136" s="269"/>
      <c r="IM136" s="269"/>
      <c r="IN136" s="269"/>
      <c r="IO136" s="269"/>
      <c r="IP136" s="269"/>
      <c r="IQ136" s="269"/>
    </row>
    <row r="137" spans="1:251" ht="12.75">
      <c r="A137" s="269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  <c r="CA137" s="269"/>
      <c r="CB137" s="269"/>
      <c r="CC137" s="269"/>
      <c r="CD137" s="269"/>
      <c r="CE137" s="269"/>
      <c r="CF137" s="269"/>
      <c r="CG137" s="269"/>
      <c r="CH137" s="269"/>
      <c r="CI137" s="269"/>
      <c r="CJ137" s="269"/>
      <c r="CK137" s="269"/>
      <c r="CL137" s="269"/>
      <c r="CM137" s="269"/>
      <c r="CN137" s="269"/>
      <c r="CO137" s="269"/>
      <c r="CP137" s="269"/>
      <c r="CQ137" s="269"/>
      <c r="CR137" s="269"/>
      <c r="CS137" s="269"/>
      <c r="CT137" s="269"/>
      <c r="CU137" s="269"/>
      <c r="CV137" s="269"/>
      <c r="CW137" s="269"/>
      <c r="CX137" s="269"/>
      <c r="CY137" s="269"/>
      <c r="CZ137" s="269"/>
      <c r="DA137" s="269"/>
      <c r="DB137" s="269"/>
      <c r="DC137" s="269"/>
      <c r="DD137" s="269"/>
      <c r="DE137" s="269"/>
      <c r="DF137" s="269"/>
      <c r="DG137" s="269"/>
      <c r="DH137" s="269"/>
      <c r="DI137" s="269"/>
      <c r="DJ137" s="269"/>
      <c r="DK137" s="269"/>
      <c r="DL137" s="269"/>
      <c r="DM137" s="269"/>
      <c r="DN137" s="269"/>
      <c r="DO137" s="269"/>
      <c r="DP137" s="269"/>
      <c r="DQ137" s="269"/>
      <c r="DR137" s="269"/>
      <c r="DS137" s="269"/>
      <c r="DT137" s="269"/>
      <c r="DU137" s="269"/>
      <c r="DV137" s="269"/>
      <c r="DW137" s="269"/>
      <c r="DX137" s="269"/>
      <c r="DY137" s="269"/>
      <c r="DZ137" s="269"/>
      <c r="EA137" s="269"/>
      <c r="EB137" s="269"/>
      <c r="EC137" s="269"/>
      <c r="ED137" s="269"/>
      <c r="EE137" s="269"/>
      <c r="EF137" s="269"/>
      <c r="EG137" s="269"/>
      <c r="EH137" s="269"/>
      <c r="EI137" s="269"/>
      <c r="EJ137" s="269"/>
      <c r="EK137" s="269"/>
      <c r="EL137" s="269"/>
      <c r="EM137" s="269"/>
      <c r="EN137" s="269"/>
      <c r="EO137" s="269"/>
      <c r="EP137" s="269"/>
      <c r="EQ137" s="269"/>
      <c r="ER137" s="269"/>
      <c r="ES137" s="269"/>
      <c r="ET137" s="269"/>
      <c r="EU137" s="269"/>
      <c r="EV137" s="269"/>
      <c r="EW137" s="269"/>
      <c r="EX137" s="269"/>
      <c r="EY137" s="269"/>
      <c r="EZ137" s="269"/>
      <c r="FA137" s="269"/>
      <c r="FB137" s="269"/>
      <c r="FC137" s="269"/>
      <c r="FD137" s="269"/>
      <c r="FE137" s="269"/>
      <c r="FF137" s="269"/>
      <c r="FG137" s="269"/>
      <c r="FH137" s="269"/>
      <c r="FI137" s="269"/>
      <c r="FJ137" s="269"/>
      <c r="FK137" s="269"/>
      <c r="FL137" s="269"/>
      <c r="FM137" s="269"/>
      <c r="FN137" s="269"/>
      <c r="FO137" s="269"/>
      <c r="FP137" s="269"/>
      <c r="FQ137" s="269"/>
      <c r="FR137" s="269"/>
      <c r="FS137" s="269"/>
      <c r="FT137" s="269"/>
      <c r="FU137" s="269"/>
      <c r="FV137" s="269"/>
      <c r="FW137" s="269"/>
      <c r="FX137" s="269"/>
      <c r="FY137" s="269"/>
      <c r="FZ137" s="269"/>
      <c r="GA137" s="269"/>
      <c r="GB137" s="269"/>
      <c r="GC137" s="269"/>
      <c r="GD137" s="269"/>
      <c r="GE137" s="269"/>
      <c r="GF137" s="269"/>
      <c r="GG137" s="269"/>
      <c r="GH137" s="269"/>
      <c r="GI137" s="269"/>
      <c r="GJ137" s="269"/>
      <c r="GK137" s="269"/>
      <c r="GL137" s="269"/>
      <c r="GM137" s="269"/>
      <c r="GN137" s="269"/>
      <c r="GO137" s="269"/>
      <c r="GP137" s="269"/>
      <c r="GQ137" s="269"/>
      <c r="GR137" s="269"/>
      <c r="GS137" s="269"/>
      <c r="GT137" s="269"/>
      <c r="GU137" s="269"/>
      <c r="GV137" s="269"/>
      <c r="GW137" s="269"/>
      <c r="GX137" s="269"/>
      <c r="GY137" s="269"/>
      <c r="GZ137" s="269"/>
      <c r="HA137" s="269"/>
      <c r="HB137" s="269"/>
      <c r="HC137" s="269"/>
      <c r="HD137" s="269"/>
      <c r="HE137" s="269"/>
      <c r="HF137" s="269"/>
      <c r="HG137" s="269"/>
      <c r="HH137" s="269"/>
      <c r="HI137" s="269"/>
      <c r="HJ137" s="269"/>
      <c r="HK137" s="269"/>
      <c r="HL137" s="269"/>
      <c r="HM137" s="269"/>
      <c r="HN137" s="269"/>
      <c r="HO137" s="269"/>
      <c r="HP137" s="269"/>
      <c r="HQ137" s="269"/>
      <c r="HR137" s="269"/>
      <c r="HS137" s="269"/>
      <c r="HT137" s="269"/>
      <c r="HU137" s="269"/>
      <c r="HV137" s="269"/>
      <c r="HW137" s="269"/>
      <c r="HX137" s="269"/>
      <c r="HY137" s="269"/>
      <c r="HZ137" s="269"/>
      <c r="IA137" s="269"/>
      <c r="IB137" s="269"/>
      <c r="IC137" s="269"/>
      <c r="ID137" s="269"/>
      <c r="IE137" s="269"/>
      <c r="IF137" s="269"/>
      <c r="IG137" s="269"/>
      <c r="IH137" s="269"/>
      <c r="II137" s="269"/>
      <c r="IJ137" s="269"/>
      <c r="IK137" s="269"/>
      <c r="IL137" s="269"/>
      <c r="IM137" s="269"/>
      <c r="IN137" s="269"/>
      <c r="IO137" s="269"/>
      <c r="IP137" s="269"/>
      <c r="IQ137" s="269"/>
    </row>
    <row r="138" spans="1:251" ht="12.75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69"/>
      <c r="CL138" s="269"/>
      <c r="CM138" s="269"/>
      <c r="CN138" s="269"/>
      <c r="CO138" s="269"/>
      <c r="CP138" s="269"/>
      <c r="CQ138" s="269"/>
      <c r="CR138" s="269"/>
      <c r="CS138" s="269"/>
      <c r="CT138" s="269"/>
      <c r="CU138" s="269"/>
      <c r="CV138" s="269"/>
      <c r="CW138" s="269"/>
      <c r="CX138" s="269"/>
      <c r="CY138" s="269"/>
      <c r="CZ138" s="269"/>
      <c r="DA138" s="269"/>
      <c r="DB138" s="269"/>
      <c r="DC138" s="269"/>
      <c r="DD138" s="269"/>
      <c r="DE138" s="269"/>
      <c r="DF138" s="269"/>
      <c r="DG138" s="269"/>
      <c r="DH138" s="269"/>
      <c r="DI138" s="269"/>
      <c r="DJ138" s="269"/>
      <c r="DK138" s="269"/>
      <c r="DL138" s="269"/>
      <c r="DM138" s="269"/>
      <c r="DN138" s="269"/>
      <c r="DO138" s="269"/>
      <c r="DP138" s="269"/>
      <c r="DQ138" s="269"/>
      <c r="DR138" s="269"/>
      <c r="DS138" s="269"/>
      <c r="DT138" s="269"/>
      <c r="DU138" s="269"/>
      <c r="DV138" s="269"/>
      <c r="DW138" s="269"/>
      <c r="DX138" s="269"/>
      <c r="DY138" s="269"/>
      <c r="DZ138" s="269"/>
      <c r="EA138" s="269"/>
      <c r="EB138" s="269"/>
      <c r="EC138" s="269"/>
      <c r="ED138" s="269"/>
      <c r="EE138" s="269"/>
      <c r="EF138" s="269"/>
      <c r="EG138" s="269"/>
      <c r="EH138" s="269"/>
      <c r="EI138" s="269"/>
      <c r="EJ138" s="269"/>
      <c r="EK138" s="269"/>
      <c r="EL138" s="269"/>
      <c r="EM138" s="269"/>
      <c r="EN138" s="269"/>
      <c r="EO138" s="269"/>
      <c r="EP138" s="269"/>
      <c r="EQ138" s="269"/>
      <c r="ER138" s="269"/>
      <c r="ES138" s="269"/>
      <c r="ET138" s="269"/>
      <c r="EU138" s="269"/>
      <c r="EV138" s="269"/>
      <c r="EW138" s="269"/>
      <c r="EX138" s="269"/>
      <c r="EY138" s="269"/>
      <c r="EZ138" s="269"/>
      <c r="FA138" s="269"/>
      <c r="FB138" s="269"/>
      <c r="FC138" s="269"/>
      <c r="FD138" s="269"/>
      <c r="FE138" s="269"/>
      <c r="FF138" s="269"/>
      <c r="FG138" s="269"/>
      <c r="FH138" s="269"/>
      <c r="FI138" s="269"/>
      <c r="FJ138" s="269"/>
      <c r="FK138" s="269"/>
      <c r="FL138" s="269"/>
      <c r="FM138" s="269"/>
      <c r="FN138" s="269"/>
      <c r="FO138" s="269"/>
      <c r="FP138" s="269"/>
      <c r="FQ138" s="269"/>
      <c r="FR138" s="269"/>
      <c r="FS138" s="269"/>
      <c r="FT138" s="269"/>
      <c r="FU138" s="269"/>
      <c r="FV138" s="269"/>
      <c r="FW138" s="269"/>
      <c r="FX138" s="269"/>
      <c r="FY138" s="269"/>
      <c r="FZ138" s="269"/>
      <c r="GA138" s="269"/>
      <c r="GB138" s="269"/>
      <c r="GC138" s="269"/>
      <c r="GD138" s="269"/>
      <c r="GE138" s="269"/>
      <c r="GF138" s="269"/>
      <c r="GG138" s="269"/>
      <c r="GH138" s="269"/>
      <c r="GI138" s="269"/>
      <c r="GJ138" s="269"/>
      <c r="GK138" s="269"/>
      <c r="GL138" s="269"/>
      <c r="GM138" s="269"/>
      <c r="GN138" s="269"/>
      <c r="GO138" s="269"/>
      <c r="GP138" s="269"/>
      <c r="GQ138" s="269"/>
      <c r="GR138" s="269"/>
      <c r="GS138" s="269"/>
      <c r="GT138" s="269"/>
      <c r="GU138" s="269"/>
      <c r="GV138" s="269"/>
      <c r="GW138" s="269"/>
      <c r="GX138" s="269"/>
      <c r="GY138" s="269"/>
      <c r="GZ138" s="269"/>
      <c r="HA138" s="269"/>
      <c r="HB138" s="269"/>
      <c r="HC138" s="269"/>
      <c r="HD138" s="269"/>
      <c r="HE138" s="269"/>
      <c r="HF138" s="269"/>
      <c r="HG138" s="269"/>
      <c r="HH138" s="269"/>
      <c r="HI138" s="269"/>
      <c r="HJ138" s="269"/>
      <c r="HK138" s="269"/>
      <c r="HL138" s="269"/>
      <c r="HM138" s="269"/>
      <c r="HN138" s="269"/>
      <c r="HO138" s="269"/>
      <c r="HP138" s="269"/>
      <c r="HQ138" s="269"/>
      <c r="HR138" s="269"/>
      <c r="HS138" s="269"/>
      <c r="HT138" s="269"/>
      <c r="HU138" s="269"/>
      <c r="HV138" s="269"/>
      <c r="HW138" s="269"/>
      <c r="HX138" s="269"/>
      <c r="HY138" s="269"/>
      <c r="HZ138" s="269"/>
      <c r="IA138" s="269"/>
      <c r="IB138" s="269"/>
      <c r="IC138" s="269"/>
      <c r="ID138" s="269"/>
      <c r="IE138" s="269"/>
      <c r="IF138" s="269"/>
      <c r="IG138" s="269"/>
      <c r="IH138" s="269"/>
      <c r="II138" s="269"/>
      <c r="IJ138" s="269"/>
      <c r="IK138" s="269"/>
      <c r="IL138" s="269"/>
      <c r="IM138" s="269"/>
      <c r="IN138" s="269"/>
      <c r="IO138" s="269"/>
      <c r="IP138" s="269"/>
      <c r="IQ138" s="269"/>
    </row>
    <row r="139" spans="1:251" ht="12.75">
      <c r="A139" s="269"/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W139" s="269"/>
      <c r="BX139" s="269"/>
      <c r="BY139" s="269"/>
      <c r="BZ139" s="269"/>
      <c r="CA139" s="269"/>
      <c r="CB139" s="269"/>
      <c r="CC139" s="269"/>
      <c r="CD139" s="269"/>
      <c r="CE139" s="269"/>
      <c r="CF139" s="269"/>
      <c r="CG139" s="269"/>
      <c r="CH139" s="269"/>
      <c r="CI139" s="269"/>
      <c r="CJ139" s="269"/>
      <c r="CK139" s="269"/>
      <c r="CL139" s="269"/>
      <c r="CM139" s="269"/>
      <c r="CN139" s="269"/>
      <c r="CO139" s="269"/>
      <c r="CP139" s="269"/>
      <c r="CQ139" s="269"/>
      <c r="CR139" s="269"/>
      <c r="CS139" s="269"/>
      <c r="CT139" s="269"/>
      <c r="CU139" s="269"/>
      <c r="CV139" s="269"/>
      <c r="CW139" s="269"/>
      <c r="CX139" s="269"/>
      <c r="CY139" s="269"/>
      <c r="CZ139" s="269"/>
      <c r="DA139" s="269"/>
      <c r="DB139" s="269"/>
      <c r="DC139" s="269"/>
      <c r="DD139" s="269"/>
      <c r="DE139" s="269"/>
      <c r="DF139" s="269"/>
      <c r="DG139" s="269"/>
      <c r="DH139" s="269"/>
      <c r="DI139" s="269"/>
      <c r="DJ139" s="269"/>
      <c r="DK139" s="269"/>
      <c r="DL139" s="269"/>
      <c r="DM139" s="269"/>
      <c r="DN139" s="269"/>
      <c r="DO139" s="269"/>
      <c r="DP139" s="269"/>
      <c r="DQ139" s="269"/>
      <c r="DR139" s="269"/>
      <c r="DS139" s="269"/>
      <c r="DT139" s="269"/>
      <c r="DU139" s="269"/>
      <c r="DV139" s="269"/>
      <c r="DW139" s="269"/>
      <c r="DX139" s="269"/>
      <c r="DY139" s="269"/>
      <c r="DZ139" s="269"/>
      <c r="EA139" s="269"/>
      <c r="EB139" s="269"/>
      <c r="EC139" s="269"/>
      <c r="ED139" s="269"/>
      <c r="EE139" s="269"/>
      <c r="EF139" s="269"/>
      <c r="EG139" s="269"/>
      <c r="EH139" s="269"/>
      <c r="EI139" s="269"/>
      <c r="EJ139" s="269"/>
      <c r="EK139" s="269"/>
      <c r="EL139" s="269"/>
      <c r="EM139" s="269"/>
      <c r="EN139" s="269"/>
      <c r="EO139" s="269"/>
      <c r="EP139" s="269"/>
      <c r="EQ139" s="269"/>
      <c r="ER139" s="269"/>
      <c r="ES139" s="269"/>
      <c r="ET139" s="269"/>
      <c r="EU139" s="269"/>
      <c r="EV139" s="269"/>
      <c r="EW139" s="269"/>
      <c r="EX139" s="269"/>
      <c r="EY139" s="269"/>
      <c r="EZ139" s="269"/>
      <c r="FA139" s="269"/>
      <c r="FB139" s="269"/>
      <c r="FC139" s="269"/>
      <c r="FD139" s="269"/>
      <c r="FE139" s="269"/>
      <c r="FF139" s="269"/>
      <c r="FG139" s="269"/>
      <c r="FH139" s="269"/>
      <c r="FI139" s="269"/>
      <c r="FJ139" s="269"/>
      <c r="FK139" s="269"/>
      <c r="FL139" s="269"/>
      <c r="FM139" s="269"/>
      <c r="FN139" s="269"/>
      <c r="FO139" s="269"/>
      <c r="FP139" s="269"/>
      <c r="FQ139" s="269"/>
      <c r="FR139" s="269"/>
      <c r="FS139" s="269"/>
      <c r="FT139" s="269"/>
      <c r="FU139" s="269"/>
      <c r="FV139" s="269"/>
      <c r="FW139" s="269"/>
      <c r="FX139" s="269"/>
      <c r="FY139" s="269"/>
      <c r="FZ139" s="269"/>
      <c r="GA139" s="269"/>
      <c r="GB139" s="269"/>
      <c r="GC139" s="269"/>
      <c r="GD139" s="269"/>
      <c r="GE139" s="269"/>
      <c r="GF139" s="269"/>
      <c r="GG139" s="269"/>
      <c r="GH139" s="269"/>
      <c r="GI139" s="269"/>
      <c r="GJ139" s="269"/>
      <c r="GK139" s="269"/>
      <c r="GL139" s="269"/>
      <c r="GM139" s="269"/>
      <c r="GN139" s="269"/>
      <c r="GO139" s="269"/>
      <c r="GP139" s="269"/>
      <c r="GQ139" s="269"/>
      <c r="GR139" s="269"/>
      <c r="GS139" s="269"/>
      <c r="GT139" s="269"/>
      <c r="GU139" s="269"/>
      <c r="GV139" s="269"/>
      <c r="GW139" s="269"/>
      <c r="GX139" s="269"/>
      <c r="GY139" s="269"/>
      <c r="GZ139" s="269"/>
      <c r="HA139" s="269"/>
      <c r="HB139" s="269"/>
      <c r="HC139" s="269"/>
      <c r="HD139" s="269"/>
      <c r="HE139" s="269"/>
      <c r="HF139" s="269"/>
      <c r="HG139" s="269"/>
      <c r="HH139" s="269"/>
      <c r="HI139" s="269"/>
      <c r="HJ139" s="269"/>
      <c r="HK139" s="269"/>
      <c r="HL139" s="269"/>
      <c r="HM139" s="269"/>
      <c r="HN139" s="269"/>
      <c r="HO139" s="269"/>
      <c r="HP139" s="269"/>
      <c r="HQ139" s="269"/>
      <c r="HR139" s="269"/>
      <c r="HS139" s="269"/>
      <c r="HT139" s="269"/>
      <c r="HU139" s="269"/>
      <c r="HV139" s="269"/>
      <c r="HW139" s="269"/>
      <c r="HX139" s="269"/>
      <c r="HY139" s="269"/>
      <c r="HZ139" s="269"/>
      <c r="IA139" s="269"/>
      <c r="IB139" s="269"/>
      <c r="IC139" s="269"/>
      <c r="ID139" s="269"/>
      <c r="IE139" s="269"/>
      <c r="IF139" s="269"/>
      <c r="IG139" s="269"/>
      <c r="IH139" s="269"/>
      <c r="II139" s="269"/>
      <c r="IJ139" s="269"/>
      <c r="IK139" s="269"/>
      <c r="IL139" s="269"/>
      <c r="IM139" s="269"/>
      <c r="IN139" s="269"/>
      <c r="IO139" s="269"/>
      <c r="IP139" s="269"/>
      <c r="IQ139" s="269"/>
    </row>
    <row r="140" spans="1:251" ht="12.75">
      <c r="A140" s="269"/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  <c r="CA140" s="269"/>
      <c r="CB140" s="269"/>
      <c r="CC140" s="269"/>
      <c r="CD140" s="269"/>
      <c r="CE140" s="269"/>
      <c r="CF140" s="269"/>
      <c r="CG140" s="269"/>
      <c r="CH140" s="269"/>
      <c r="CI140" s="269"/>
      <c r="CJ140" s="269"/>
      <c r="CK140" s="269"/>
      <c r="CL140" s="269"/>
      <c r="CM140" s="269"/>
      <c r="CN140" s="269"/>
      <c r="CO140" s="269"/>
      <c r="CP140" s="269"/>
      <c r="CQ140" s="269"/>
      <c r="CR140" s="269"/>
      <c r="CS140" s="269"/>
      <c r="CT140" s="269"/>
      <c r="CU140" s="269"/>
      <c r="CV140" s="269"/>
      <c r="CW140" s="269"/>
      <c r="CX140" s="269"/>
      <c r="CY140" s="269"/>
      <c r="CZ140" s="269"/>
      <c r="DA140" s="269"/>
      <c r="DB140" s="269"/>
      <c r="DC140" s="269"/>
      <c r="DD140" s="269"/>
      <c r="DE140" s="269"/>
      <c r="DF140" s="269"/>
      <c r="DG140" s="269"/>
      <c r="DH140" s="269"/>
      <c r="DI140" s="269"/>
      <c r="DJ140" s="269"/>
      <c r="DK140" s="269"/>
      <c r="DL140" s="269"/>
      <c r="DM140" s="269"/>
      <c r="DN140" s="269"/>
      <c r="DO140" s="269"/>
      <c r="DP140" s="269"/>
      <c r="DQ140" s="269"/>
      <c r="DR140" s="269"/>
      <c r="DS140" s="269"/>
      <c r="DT140" s="269"/>
      <c r="DU140" s="269"/>
      <c r="DV140" s="269"/>
      <c r="DW140" s="269"/>
      <c r="DX140" s="269"/>
      <c r="DY140" s="269"/>
      <c r="DZ140" s="269"/>
      <c r="EA140" s="269"/>
      <c r="EB140" s="269"/>
      <c r="EC140" s="269"/>
      <c r="ED140" s="269"/>
      <c r="EE140" s="269"/>
      <c r="EF140" s="269"/>
      <c r="EG140" s="269"/>
      <c r="EH140" s="269"/>
      <c r="EI140" s="269"/>
      <c r="EJ140" s="269"/>
      <c r="EK140" s="269"/>
      <c r="EL140" s="269"/>
      <c r="EM140" s="269"/>
      <c r="EN140" s="269"/>
      <c r="EO140" s="269"/>
      <c r="EP140" s="269"/>
      <c r="EQ140" s="269"/>
      <c r="ER140" s="269"/>
      <c r="ES140" s="269"/>
      <c r="ET140" s="269"/>
      <c r="EU140" s="269"/>
      <c r="EV140" s="269"/>
      <c r="EW140" s="269"/>
      <c r="EX140" s="269"/>
      <c r="EY140" s="269"/>
      <c r="EZ140" s="269"/>
      <c r="FA140" s="269"/>
      <c r="FB140" s="269"/>
      <c r="FC140" s="269"/>
      <c r="FD140" s="269"/>
      <c r="FE140" s="269"/>
      <c r="FF140" s="269"/>
      <c r="FG140" s="269"/>
      <c r="FH140" s="269"/>
      <c r="FI140" s="269"/>
      <c r="FJ140" s="269"/>
      <c r="FK140" s="269"/>
      <c r="FL140" s="269"/>
      <c r="FM140" s="269"/>
      <c r="FN140" s="269"/>
      <c r="FO140" s="269"/>
      <c r="FP140" s="269"/>
      <c r="FQ140" s="269"/>
      <c r="FR140" s="269"/>
      <c r="FS140" s="269"/>
      <c r="FT140" s="269"/>
      <c r="FU140" s="269"/>
      <c r="FV140" s="269"/>
      <c r="FW140" s="269"/>
      <c r="FX140" s="269"/>
      <c r="FY140" s="269"/>
      <c r="FZ140" s="269"/>
      <c r="GA140" s="269"/>
      <c r="GB140" s="269"/>
      <c r="GC140" s="269"/>
      <c r="GD140" s="269"/>
      <c r="GE140" s="269"/>
      <c r="GF140" s="269"/>
      <c r="GG140" s="269"/>
      <c r="GH140" s="269"/>
      <c r="GI140" s="269"/>
      <c r="GJ140" s="269"/>
      <c r="GK140" s="269"/>
      <c r="GL140" s="269"/>
      <c r="GM140" s="269"/>
      <c r="GN140" s="269"/>
      <c r="GO140" s="269"/>
      <c r="GP140" s="269"/>
      <c r="GQ140" s="269"/>
      <c r="GR140" s="269"/>
      <c r="GS140" s="269"/>
      <c r="GT140" s="269"/>
      <c r="GU140" s="269"/>
      <c r="GV140" s="269"/>
      <c r="GW140" s="269"/>
      <c r="GX140" s="269"/>
      <c r="GY140" s="269"/>
      <c r="GZ140" s="269"/>
      <c r="HA140" s="269"/>
      <c r="HB140" s="269"/>
      <c r="HC140" s="269"/>
      <c r="HD140" s="269"/>
      <c r="HE140" s="269"/>
      <c r="HF140" s="269"/>
      <c r="HG140" s="269"/>
      <c r="HH140" s="269"/>
      <c r="HI140" s="269"/>
      <c r="HJ140" s="269"/>
      <c r="HK140" s="269"/>
      <c r="HL140" s="269"/>
      <c r="HM140" s="269"/>
      <c r="HN140" s="269"/>
      <c r="HO140" s="269"/>
      <c r="HP140" s="269"/>
      <c r="HQ140" s="269"/>
      <c r="HR140" s="269"/>
      <c r="HS140" s="269"/>
      <c r="HT140" s="269"/>
      <c r="HU140" s="269"/>
      <c r="HV140" s="269"/>
      <c r="HW140" s="269"/>
      <c r="HX140" s="269"/>
      <c r="HY140" s="269"/>
      <c r="HZ140" s="269"/>
      <c r="IA140" s="269"/>
      <c r="IB140" s="269"/>
      <c r="IC140" s="269"/>
      <c r="ID140" s="269"/>
      <c r="IE140" s="269"/>
      <c r="IF140" s="269"/>
      <c r="IG140" s="269"/>
      <c r="IH140" s="269"/>
      <c r="II140" s="269"/>
      <c r="IJ140" s="269"/>
      <c r="IK140" s="269"/>
      <c r="IL140" s="269"/>
      <c r="IM140" s="269"/>
      <c r="IN140" s="269"/>
      <c r="IO140" s="269"/>
      <c r="IP140" s="269"/>
      <c r="IQ140" s="269"/>
    </row>
    <row r="141" spans="1:251" ht="12.75">
      <c r="A141" s="269"/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69"/>
      <c r="CO141" s="269"/>
      <c r="CP141" s="269"/>
      <c r="CQ141" s="269"/>
      <c r="CR141" s="269"/>
      <c r="CS141" s="269"/>
      <c r="CT141" s="269"/>
      <c r="CU141" s="269"/>
      <c r="CV141" s="269"/>
      <c r="CW141" s="269"/>
      <c r="CX141" s="269"/>
      <c r="CY141" s="269"/>
      <c r="CZ141" s="269"/>
      <c r="DA141" s="269"/>
      <c r="DB141" s="269"/>
      <c r="DC141" s="269"/>
      <c r="DD141" s="269"/>
      <c r="DE141" s="269"/>
      <c r="DF141" s="269"/>
      <c r="DG141" s="269"/>
      <c r="DH141" s="269"/>
      <c r="DI141" s="269"/>
      <c r="DJ141" s="269"/>
      <c r="DK141" s="269"/>
      <c r="DL141" s="269"/>
      <c r="DM141" s="269"/>
      <c r="DN141" s="269"/>
      <c r="DO141" s="269"/>
      <c r="DP141" s="269"/>
      <c r="DQ141" s="269"/>
      <c r="DR141" s="269"/>
      <c r="DS141" s="269"/>
      <c r="DT141" s="269"/>
      <c r="DU141" s="269"/>
      <c r="DV141" s="269"/>
      <c r="DW141" s="269"/>
      <c r="DX141" s="269"/>
      <c r="DY141" s="269"/>
      <c r="DZ141" s="269"/>
      <c r="EA141" s="269"/>
      <c r="EB141" s="269"/>
      <c r="EC141" s="269"/>
      <c r="ED141" s="269"/>
      <c r="EE141" s="269"/>
      <c r="EF141" s="269"/>
      <c r="EG141" s="269"/>
      <c r="EH141" s="269"/>
      <c r="EI141" s="269"/>
      <c r="EJ141" s="269"/>
      <c r="EK141" s="269"/>
      <c r="EL141" s="269"/>
      <c r="EM141" s="269"/>
      <c r="EN141" s="269"/>
      <c r="EO141" s="269"/>
      <c r="EP141" s="269"/>
      <c r="EQ141" s="269"/>
      <c r="ER141" s="269"/>
      <c r="ES141" s="269"/>
      <c r="ET141" s="269"/>
      <c r="EU141" s="269"/>
      <c r="EV141" s="269"/>
      <c r="EW141" s="269"/>
      <c r="EX141" s="269"/>
      <c r="EY141" s="269"/>
      <c r="EZ141" s="269"/>
      <c r="FA141" s="269"/>
      <c r="FB141" s="269"/>
      <c r="FC141" s="269"/>
      <c r="FD141" s="269"/>
      <c r="FE141" s="269"/>
      <c r="FF141" s="269"/>
      <c r="FG141" s="269"/>
      <c r="FH141" s="269"/>
      <c r="FI141" s="269"/>
      <c r="FJ141" s="269"/>
      <c r="FK141" s="269"/>
      <c r="FL141" s="269"/>
      <c r="FM141" s="269"/>
      <c r="FN141" s="269"/>
      <c r="FO141" s="269"/>
      <c r="FP141" s="269"/>
      <c r="FQ141" s="269"/>
      <c r="FR141" s="269"/>
      <c r="FS141" s="269"/>
      <c r="FT141" s="269"/>
      <c r="FU141" s="269"/>
      <c r="FV141" s="269"/>
      <c r="FW141" s="269"/>
      <c r="FX141" s="269"/>
      <c r="FY141" s="269"/>
      <c r="FZ141" s="269"/>
      <c r="GA141" s="269"/>
      <c r="GB141" s="269"/>
      <c r="GC141" s="269"/>
      <c r="GD141" s="269"/>
      <c r="GE141" s="269"/>
      <c r="GF141" s="269"/>
      <c r="GG141" s="269"/>
      <c r="GH141" s="269"/>
      <c r="GI141" s="269"/>
      <c r="GJ141" s="269"/>
      <c r="GK141" s="269"/>
      <c r="GL141" s="269"/>
      <c r="GM141" s="269"/>
      <c r="GN141" s="269"/>
      <c r="GO141" s="269"/>
      <c r="GP141" s="269"/>
      <c r="GQ141" s="269"/>
      <c r="GR141" s="269"/>
      <c r="GS141" s="269"/>
      <c r="GT141" s="269"/>
      <c r="GU141" s="269"/>
      <c r="GV141" s="269"/>
      <c r="GW141" s="269"/>
      <c r="GX141" s="269"/>
      <c r="GY141" s="269"/>
      <c r="GZ141" s="269"/>
      <c r="HA141" s="269"/>
      <c r="HB141" s="269"/>
      <c r="HC141" s="269"/>
      <c r="HD141" s="269"/>
      <c r="HE141" s="269"/>
      <c r="HF141" s="269"/>
      <c r="HG141" s="269"/>
      <c r="HH141" s="269"/>
      <c r="HI141" s="269"/>
      <c r="HJ141" s="269"/>
      <c r="HK141" s="269"/>
      <c r="HL141" s="269"/>
      <c r="HM141" s="269"/>
      <c r="HN141" s="269"/>
      <c r="HO141" s="269"/>
      <c r="HP141" s="269"/>
      <c r="HQ141" s="269"/>
      <c r="HR141" s="269"/>
      <c r="HS141" s="269"/>
      <c r="HT141" s="269"/>
      <c r="HU141" s="269"/>
      <c r="HV141" s="269"/>
      <c r="HW141" s="269"/>
      <c r="HX141" s="269"/>
      <c r="HY141" s="269"/>
      <c r="HZ141" s="269"/>
      <c r="IA141" s="269"/>
      <c r="IB141" s="269"/>
      <c r="IC141" s="269"/>
      <c r="ID141" s="269"/>
      <c r="IE141" s="269"/>
      <c r="IF141" s="269"/>
      <c r="IG141" s="269"/>
      <c r="IH141" s="269"/>
      <c r="II141" s="269"/>
      <c r="IJ141" s="269"/>
      <c r="IK141" s="269"/>
      <c r="IL141" s="269"/>
      <c r="IM141" s="269"/>
      <c r="IN141" s="269"/>
      <c r="IO141" s="269"/>
      <c r="IP141" s="269"/>
      <c r="IQ141" s="269"/>
    </row>
    <row r="142" spans="1:251" ht="12.75">
      <c r="A142" s="269"/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  <c r="CA142" s="269"/>
      <c r="CB142" s="269"/>
      <c r="CC142" s="269"/>
      <c r="CD142" s="269"/>
      <c r="CE142" s="269"/>
      <c r="CF142" s="269"/>
      <c r="CG142" s="269"/>
      <c r="CH142" s="269"/>
      <c r="CI142" s="269"/>
      <c r="CJ142" s="269"/>
      <c r="CK142" s="269"/>
      <c r="CL142" s="269"/>
      <c r="CM142" s="269"/>
      <c r="CN142" s="269"/>
      <c r="CO142" s="269"/>
      <c r="CP142" s="269"/>
      <c r="CQ142" s="269"/>
      <c r="CR142" s="269"/>
      <c r="CS142" s="269"/>
      <c r="CT142" s="269"/>
      <c r="CU142" s="269"/>
      <c r="CV142" s="269"/>
      <c r="CW142" s="269"/>
      <c r="CX142" s="269"/>
      <c r="CY142" s="269"/>
      <c r="CZ142" s="269"/>
      <c r="DA142" s="269"/>
      <c r="DB142" s="269"/>
      <c r="DC142" s="269"/>
      <c r="DD142" s="269"/>
      <c r="DE142" s="269"/>
      <c r="DF142" s="269"/>
      <c r="DG142" s="269"/>
      <c r="DH142" s="269"/>
      <c r="DI142" s="269"/>
      <c r="DJ142" s="269"/>
      <c r="DK142" s="269"/>
      <c r="DL142" s="269"/>
      <c r="DM142" s="269"/>
      <c r="DN142" s="269"/>
      <c r="DO142" s="269"/>
      <c r="DP142" s="269"/>
      <c r="DQ142" s="269"/>
      <c r="DR142" s="269"/>
      <c r="DS142" s="269"/>
      <c r="DT142" s="269"/>
      <c r="DU142" s="269"/>
      <c r="DV142" s="269"/>
      <c r="DW142" s="269"/>
      <c r="DX142" s="269"/>
      <c r="DY142" s="269"/>
      <c r="DZ142" s="269"/>
      <c r="EA142" s="269"/>
      <c r="EB142" s="269"/>
      <c r="EC142" s="269"/>
      <c r="ED142" s="269"/>
      <c r="EE142" s="269"/>
      <c r="EF142" s="269"/>
      <c r="EG142" s="269"/>
      <c r="EH142" s="269"/>
      <c r="EI142" s="269"/>
      <c r="EJ142" s="269"/>
      <c r="EK142" s="269"/>
      <c r="EL142" s="269"/>
      <c r="EM142" s="269"/>
      <c r="EN142" s="269"/>
      <c r="EO142" s="269"/>
      <c r="EP142" s="269"/>
      <c r="EQ142" s="269"/>
      <c r="ER142" s="269"/>
      <c r="ES142" s="269"/>
      <c r="ET142" s="269"/>
      <c r="EU142" s="269"/>
      <c r="EV142" s="269"/>
      <c r="EW142" s="269"/>
      <c r="EX142" s="269"/>
      <c r="EY142" s="269"/>
      <c r="EZ142" s="269"/>
      <c r="FA142" s="269"/>
      <c r="FB142" s="269"/>
      <c r="FC142" s="269"/>
      <c r="FD142" s="269"/>
      <c r="FE142" s="269"/>
      <c r="FF142" s="269"/>
      <c r="FG142" s="269"/>
      <c r="FH142" s="269"/>
      <c r="FI142" s="269"/>
      <c r="FJ142" s="269"/>
      <c r="FK142" s="269"/>
      <c r="FL142" s="269"/>
      <c r="FM142" s="269"/>
      <c r="FN142" s="269"/>
      <c r="FO142" s="269"/>
      <c r="FP142" s="269"/>
      <c r="FQ142" s="269"/>
      <c r="FR142" s="269"/>
      <c r="FS142" s="269"/>
      <c r="FT142" s="269"/>
      <c r="FU142" s="269"/>
      <c r="FV142" s="269"/>
      <c r="FW142" s="269"/>
      <c r="FX142" s="269"/>
      <c r="FY142" s="269"/>
      <c r="FZ142" s="269"/>
      <c r="GA142" s="269"/>
      <c r="GB142" s="269"/>
      <c r="GC142" s="269"/>
      <c r="GD142" s="269"/>
      <c r="GE142" s="269"/>
      <c r="GF142" s="269"/>
      <c r="GG142" s="269"/>
      <c r="GH142" s="269"/>
      <c r="GI142" s="269"/>
      <c r="GJ142" s="269"/>
      <c r="GK142" s="269"/>
      <c r="GL142" s="269"/>
      <c r="GM142" s="269"/>
      <c r="GN142" s="269"/>
      <c r="GO142" s="269"/>
      <c r="GP142" s="269"/>
      <c r="GQ142" s="269"/>
      <c r="GR142" s="269"/>
      <c r="GS142" s="269"/>
      <c r="GT142" s="269"/>
      <c r="GU142" s="269"/>
      <c r="GV142" s="269"/>
      <c r="GW142" s="269"/>
      <c r="GX142" s="269"/>
      <c r="GY142" s="269"/>
      <c r="GZ142" s="269"/>
      <c r="HA142" s="269"/>
      <c r="HB142" s="269"/>
      <c r="HC142" s="269"/>
      <c r="HD142" s="269"/>
      <c r="HE142" s="269"/>
      <c r="HF142" s="269"/>
      <c r="HG142" s="269"/>
      <c r="HH142" s="269"/>
      <c r="HI142" s="269"/>
      <c r="HJ142" s="269"/>
      <c r="HK142" s="269"/>
      <c r="HL142" s="269"/>
      <c r="HM142" s="269"/>
      <c r="HN142" s="269"/>
      <c r="HO142" s="269"/>
      <c r="HP142" s="269"/>
      <c r="HQ142" s="269"/>
      <c r="HR142" s="269"/>
      <c r="HS142" s="269"/>
      <c r="HT142" s="269"/>
      <c r="HU142" s="269"/>
      <c r="HV142" s="269"/>
      <c r="HW142" s="269"/>
      <c r="HX142" s="269"/>
      <c r="HY142" s="269"/>
      <c r="HZ142" s="269"/>
      <c r="IA142" s="269"/>
      <c r="IB142" s="269"/>
      <c r="IC142" s="269"/>
      <c r="ID142" s="269"/>
      <c r="IE142" s="269"/>
      <c r="IF142" s="269"/>
      <c r="IG142" s="269"/>
      <c r="IH142" s="269"/>
      <c r="II142" s="269"/>
      <c r="IJ142" s="269"/>
      <c r="IK142" s="269"/>
      <c r="IL142" s="269"/>
      <c r="IM142" s="269"/>
      <c r="IN142" s="269"/>
      <c r="IO142" s="269"/>
      <c r="IP142" s="269"/>
      <c r="IQ142" s="269"/>
    </row>
    <row r="143" spans="1:251" ht="12.75">
      <c r="A143" s="269"/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  <c r="CA143" s="269"/>
      <c r="CB143" s="269"/>
      <c r="CC143" s="269"/>
      <c r="CD143" s="269"/>
      <c r="CE143" s="269"/>
      <c r="CF143" s="269"/>
      <c r="CG143" s="269"/>
      <c r="CH143" s="269"/>
      <c r="CI143" s="269"/>
      <c r="CJ143" s="269"/>
      <c r="CK143" s="269"/>
      <c r="CL143" s="269"/>
      <c r="CM143" s="269"/>
      <c r="CN143" s="269"/>
      <c r="CO143" s="269"/>
      <c r="CP143" s="269"/>
      <c r="CQ143" s="269"/>
      <c r="CR143" s="269"/>
      <c r="CS143" s="269"/>
      <c r="CT143" s="269"/>
      <c r="CU143" s="269"/>
      <c r="CV143" s="269"/>
      <c r="CW143" s="269"/>
      <c r="CX143" s="269"/>
      <c r="CY143" s="269"/>
      <c r="CZ143" s="269"/>
      <c r="DA143" s="269"/>
      <c r="DB143" s="269"/>
      <c r="DC143" s="269"/>
      <c r="DD143" s="269"/>
      <c r="DE143" s="269"/>
      <c r="DF143" s="269"/>
      <c r="DG143" s="269"/>
      <c r="DH143" s="269"/>
      <c r="DI143" s="269"/>
      <c r="DJ143" s="269"/>
      <c r="DK143" s="269"/>
      <c r="DL143" s="269"/>
      <c r="DM143" s="269"/>
      <c r="DN143" s="269"/>
      <c r="DO143" s="269"/>
      <c r="DP143" s="269"/>
      <c r="DQ143" s="269"/>
      <c r="DR143" s="269"/>
      <c r="DS143" s="269"/>
      <c r="DT143" s="269"/>
      <c r="DU143" s="269"/>
      <c r="DV143" s="269"/>
      <c r="DW143" s="269"/>
      <c r="DX143" s="269"/>
      <c r="DY143" s="269"/>
      <c r="DZ143" s="269"/>
      <c r="EA143" s="269"/>
      <c r="EB143" s="269"/>
      <c r="EC143" s="269"/>
      <c r="ED143" s="269"/>
      <c r="EE143" s="269"/>
      <c r="EF143" s="269"/>
      <c r="EG143" s="269"/>
      <c r="EH143" s="269"/>
      <c r="EI143" s="269"/>
      <c r="EJ143" s="269"/>
      <c r="EK143" s="269"/>
      <c r="EL143" s="269"/>
      <c r="EM143" s="269"/>
      <c r="EN143" s="269"/>
      <c r="EO143" s="269"/>
      <c r="EP143" s="269"/>
      <c r="EQ143" s="269"/>
      <c r="ER143" s="269"/>
      <c r="ES143" s="269"/>
      <c r="ET143" s="269"/>
      <c r="EU143" s="269"/>
      <c r="EV143" s="269"/>
      <c r="EW143" s="269"/>
      <c r="EX143" s="269"/>
      <c r="EY143" s="269"/>
      <c r="EZ143" s="269"/>
      <c r="FA143" s="269"/>
      <c r="FB143" s="269"/>
      <c r="FC143" s="269"/>
      <c r="FD143" s="269"/>
      <c r="FE143" s="269"/>
      <c r="FF143" s="269"/>
      <c r="FG143" s="269"/>
      <c r="FH143" s="269"/>
      <c r="FI143" s="269"/>
      <c r="FJ143" s="269"/>
      <c r="FK143" s="269"/>
      <c r="FL143" s="269"/>
      <c r="FM143" s="269"/>
      <c r="FN143" s="269"/>
      <c r="FO143" s="269"/>
      <c r="FP143" s="269"/>
      <c r="FQ143" s="269"/>
      <c r="FR143" s="269"/>
      <c r="FS143" s="269"/>
      <c r="FT143" s="269"/>
      <c r="FU143" s="269"/>
      <c r="FV143" s="269"/>
      <c r="FW143" s="269"/>
      <c r="FX143" s="269"/>
      <c r="FY143" s="269"/>
      <c r="FZ143" s="269"/>
      <c r="GA143" s="269"/>
      <c r="GB143" s="269"/>
      <c r="GC143" s="269"/>
      <c r="GD143" s="269"/>
      <c r="GE143" s="269"/>
      <c r="GF143" s="269"/>
      <c r="GG143" s="269"/>
      <c r="GH143" s="269"/>
      <c r="GI143" s="269"/>
      <c r="GJ143" s="269"/>
      <c r="GK143" s="269"/>
      <c r="GL143" s="269"/>
      <c r="GM143" s="269"/>
      <c r="GN143" s="269"/>
      <c r="GO143" s="269"/>
      <c r="GP143" s="269"/>
      <c r="GQ143" s="269"/>
      <c r="GR143" s="269"/>
      <c r="GS143" s="269"/>
      <c r="GT143" s="269"/>
      <c r="GU143" s="269"/>
      <c r="GV143" s="269"/>
      <c r="GW143" s="269"/>
      <c r="GX143" s="269"/>
      <c r="GY143" s="269"/>
      <c r="GZ143" s="269"/>
      <c r="HA143" s="269"/>
      <c r="HB143" s="269"/>
      <c r="HC143" s="269"/>
      <c r="HD143" s="269"/>
      <c r="HE143" s="269"/>
      <c r="HF143" s="269"/>
      <c r="HG143" s="269"/>
      <c r="HH143" s="269"/>
      <c r="HI143" s="269"/>
      <c r="HJ143" s="269"/>
      <c r="HK143" s="269"/>
      <c r="HL143" s="269"/>
      <c r="HM143" s="269"/>
      <c r="HN143" s="269"/>
      <c r="HO143" s="269"/>
      <c r="HP143" s="269"/>
      <c r="HQ143" s="269"/>
      <c r="HR143" s="269"/>
      <c r="HS143" s="269"/>
      <c r="HT143" s="269"/>
      <c r="HU143" s="269"/>
      <c r="HV143" s="269"/>
      <c r="HW143" s="269"/>
      <c r="HX143" s="269"/>
      <c r="HY143" s="269"/>
      <c r="HZ143" s="269"/>
      <c r="IA143" s="269"/>
      <c r="IB143" s="269"/>
      <c r="IC143" s="269"/>
      <c r="ID143" s="269"/>
      <c r="IE143" s="269"/>
      <c r="IF143" s="269"/>
      <c r="IG143" s="269"/>
      <c r="IH143" s="269"/>
      <c r="II143" s="269"/>
      <c r="IJ143" s="269"/>
      <c r="IK143" s="269"/>
      <c r="IL143" s="269"/>
      <c r="IM143" s="269"/>
      <c r="IN143" s="269"/>
      <c r="IO143" s="269"/>
      <c r="IP143" s="269"/>
      <c r="IQ143" s="269"/>
    </row>
    <row r="144" spans="1:251" ht="12.75">
      <c r="A144" s="269"/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69"/>
      <c r="CO144" s="269"/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  <c r="DB144" s="269"/>
      <c r="DC144" s="269"/>
      <c r="DD144" s="269"/>
      <c r="DE144" s="269"/>
      <c r="DF144" s="269"/>
      <c r="DG144" s="269"/>
      <c r="DH144" s="269"/>
      <c r="DI144" s="269"/>
      <c r="DJ144" s="269"/>
      <c r="DK144" s="269"/>
      <c r="DL144" s="269"/>
      <c r="DM144" s="269"/>
      <c r="DN144" s="269"/>
      <c r="DO144" s="269"/>
      <c r="DP144" s="269"/>
      <c r="DQ144" s="269"/>
      <c r="DR144" s="269"/>
      <c r="DS144" s="269"/>
      <c r="DT144" s="269"/>
      <c r="DU144" s="269"/>
      <c r="DV144" s="269"/>
      <c r="DW144" s="269"/>
      <c r="DX144" s="269"/>
      <c r="DY144" s="269"/>
      <c r="DZ144" s="269"/>
      <c r="EA144" s="269"/>
      <c r="EB144" s="269"/>
      <c r="EC144" s="269"/>
      <c r="ED144" s="269"/>
      <c r="EE144" s="269"/>
      <c r="EF144" s="269"/>
      <c r="EG144" s="269"/>
      <c r="EH144" s="269"/>
      <c r="EI144" s="269"/>
      <c r="EJ144" s="269"/>
      <c r="EK144" s="269"/>
      <c r="EL144" s="269"/>
      <c r="EM144" s="269"/>
      <c r="EN144" s="269"/>
      <c r="EO144" s="269"/>
      <c r="EP144" s="269"/>
      <c r="EQ144" s="269"/>
      <c r="ER144" s="269"/>
      <c r="ES144" s="269"/>
      <c r="ET144" s="269"/>
      <c r="EU144" s="269"/>
      <c r="EV144" s="269"/>
      <c r="EW144" s="269"/>
      <c r="EX144" s="269"/>
      <c r="EY144" s="269"/>
      <c r="EZ144" s="269"/>
      <c r="FA144" s="269"/>
      <c r="FB144" s="269"/>
      <c r="FC144" s="269"/>
      <c r="FD144" s="269"/>
      <c r="FE144" s="269"/>
      <c r="FF144" s="269"/>
      <c r="FG144" s="269"/>
      <c r="FH144" s="269"/>
      <c r="FI144" s="269"/>
      <c r="FJ144" s="269"/>
      <c r="FK144" s="269"/>
      <c r="FL144" s="269"/>
      <c r="FM144" s="269"/>
      <c r="FN144" s="269"/>
      <c r="FO144" s="269"/>
      <c r="FP144" s="269"/>
      <c r="FQ144" s="269"/>
      <c r="FR144" s="269"/>
      <c r="FS144" s="269"/>
      <c r="FT144" s="269"/>
      <c r="FU144" s="269"/>
      <c r="FV144" s="269"/>
      <c r="FW144" s="269"/>
      <c r="FX144" s="269"/>
      <c r="FY144" s="269"/>
      <c r="FZ144" s="269"/>
      <c r="GA144" s="269"/>
      <c r="GB144" s="269"/>
      <c r="GC144" s="269"/>
      <c r="GD144" s="269"/>
      <c r="GE144" s="269"/>
      <c r="GF144" s="269"/>
      <c r="GG144" s="269"/>
      <c r="GH144" s="269"/>
      <c r="GI144" s="269"/>
      <c r="GJ144" s="269"/>
      <c r="GK144" s="269"/>
      <c r="GL144" s="269"/>
      <c r="GM144" s="269"/>
      <c r="GN144" s="269"/>
      <c r="GO144" s="269"/>
      <c r="GP144" s="269"/>
      <c r="GQ144" s="269"/>
      <c r="GR144" s="269"/>
      <c r="GS144" s="269"/>
      <c r="GT144" s="269"/>
      <c r="GU144" s="269"/>
      <c r="GV144" s="269"/>
      <c r="GW144" s="269"/>
      <c r="GX144" s="269"/>
      <c r="GY144" s="269"/>
      <c r="GZ144" s="269"/>
      <c r="HA144" s="269"/>
      <c r="HB144" s="269"/>
      <c r="HC144" s="269"/>
      <c r="HD144" s="269"/>
      <c r="HE144" s="269"/>
      <c r="HF144" s="269"/>
      <c r="HG144" s="269"/>
      <c r="HH144" s="269"/>
      <c r="HI144" s="269"/>
      <c r="HJ144" s="269"/>
      <c r="HK144" s="269"/>
      <c r="HL144" s="269"/>
      <c r="HM144" s="269"/>
      <c r="HN144" s="269"/>
      <c r="HO144" s="269"/>
      <c r="HP144" s="269"/>
      <c r="HQ144" s="269"/>
      <c r="HR144" s="269"/>
      <c r="HS144" s="269"/>
      <c r="HT144" s="269"/>
      <c r="HU144" s="269"/>
      <c r="HV144" s="269"/>
      <c r="HW144" s="269"/>
      <c r="HX144" s="269"/>
      <c r="HY144" s="269"/>
      <c r="HZ144" s="269"/>
      <c r="IA144" s="269"/>
      <c r="IB144" s="269"/>
      <c r="IC144" s="269"/>
      <c r="ID144" s="269"/>
      <c r="IE144" s="269"/>
      <c r="IF144" s="269"/>
      <c r="IG144" s="269"/>
      <c r="IH144" s="269"/>
      <c r="II144" s="269"/>
      <c r="IJ144" s="269"/>
      <c r="IK144" s="269"/>
      <c r="IL144" s="269"/>
      <c r="IM144" s="269"/>
      <c r="IN144" s="269"/>
      <c r="IO144" s="269"/>
      <c r="IP144" s="269"/>
      <c r="IQ144" s="269"/>
    </row>
    <row r="145" spans="1:251" ht="12.75">
      <c r="A145" s="269"/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69"/>
      <c r="CO145" s="269"/>
      <c r="CP145" s="269"/>
      <c r="CQ145" s="269"/>
      <c r="CR145" s="269"/>
      <c r="CS145" s="269"/>
      <c r="CT145" s="269"/>
      <c r="CU145" s="269"/>
      <c r="CV145" s="269"/>
      <c r="CW145" s="269"/>
      <c r="CX145" s="269"/>
      <c r="CY145" s="269"/>
      <c r="CZ145" s="269"/>
      <c r="DA145" s="269"/>
      <c r="DB145" s="269"/>
      <c r="DC145" s="269"/>
      <c r="DD145" s="269"/>
      <c r="DE145" s="269"/>
      <c r="DF145" s="269"/>
      <c r="DG145" s="269"/>
      <c r="DH145" s="269"/>
      <c r="DI145" s="269"/>
      <c r="DJ145" s="269"/>
      <c r="DK145" s="269"/>
      <c r="DL145" s="269"/>
      <c r="DM145" s="269"/>
      <c r="DN145" s="269"/>
      <c r="DO145" s="269"/>
      <c r="DP145" s="269"/>
      <c r="DQ145" s="269"/>
      <c r="DR145" s="269"/>
      <c r="DS145" s="269"/>
      <c r="DT145" s="269"/>
      <c r="DU145" s="269"/>
      <c r="DV145" s="269"/>
      <c r="DW145" s="269"/>
      <c r="DX145" s="269"/>
      <c r="DY145" s="269"/>
      <c r="DZ145" s="269"/>
      <c r="EA145" s="269"/>
      <c r="EB145" s="269"/>
      <c r="EC145" s="269"/>
      <c r="ED145" s="269"/>
      <c r="EE145" s="269"/>
      <c r="EF145" s="269"/>
      <c r="EG145" s="269"/>
      <c r="EH145" s="269"/>
      <c r="EI145" s="269"/>
      <c r="EJ145" s="269"/>
      <c r="EK145" s="269"/>
      <c r="EL145" s="269"/>
      <c r="EM145" s="269"/>
      <c r="EN145" s="269"/>
      <c r="EO145" s="269"/>
      <c r="EP145" s="269"/>
      <c r="EQ145" s="269"/>
      <c r="ER145" s="269"/>
      <c r="ES145" s="269"/>
      <c r="ET145" s="269"/>
      <c r="EU145" s="269"/>
      <c r="EV145" s="269"/>
      <c r="EW145" s="269"/>
      <c r="EX145" s="269"/>
      <c r="EY145" s="269"/>
      <c r="EZ145" s="269"/>
      <c r="FA145" s="269"/>
      <c r="FB145" s="269"/>
      <c r="FC145" s="269"/>
      <c r="FD145" s="269"/>
      <c r="FE145" s="269"/>
      <c r="FF145" s="269"/>
      <c r="FG145" s="269"/>
      <c r="FH145" s="269"/>
      <c r="FI145" s="269"/>
      <c r="FJ145" s="269"/>
      <c r="FK145" s="269"/>
      <c r="FL145" s="269"/>
      <c r="FM145" s="269"/>
      <c r="FN145" s="269"/>
      <c r="FO145" s="269"/>
      <c r="FP145" s="269"/>
      <c r="FQ145" s="269"/>
      <c r="FR145" s="269"/>
      <c r="FS145" s="269"/>
      <c r="FT145" s="269"/>
      <c r="FU145" s="269"/>
      <c r="FV145" s="269"/>
      <c r="FW145" s="269"/>
      <c r="FX145" s="269"/>
      <c r="FY145" s="269"/>
      <c r="FZ145" s="269"/>
      <c r="GA145" s="269"/>
      <c r="GB145" s="269"/>
      <c r="GC145" s="269"/>
      <c r="GD145" s="269"/>
      <c r="GE145" s="269"/>
      <c r="GF145" s="269"/>
      <c r="GG145" s="269"/>
      <c r="GH145" s="269"/>
      <c r="GI145" s="269"/>
      <c r="GJ145" s="269"/>
      <c r="GK145" s="269"/>
      <c r="GL145" s="269"/>
      <c r="GM145" s="269"/>
      <c r="GN145" s="269"/>
      <c r="GO145" s="269"/>
      <c r="GP145" s="269"/>
      <c r="GQ145" s="269"/>
      <c r="GR145" s="269"/>
      <c r="GS145" s="269"/>
      <c r="GT145" s="269"/>
      <c r="GU145" s="269"/>
      <c r="GV145" s="269"/>
      <c r="GW145" s="269"/>
      <c r="GX145" s="269"/>
      <c r="GY145" s="269"/>
      <c r="GZ145" s="269"/>
      <c r="HA145" s="269"/>
      <c r="HB145" s="269"/>
      <c r="HC145" s="269"/>
      <c r="HD145" s="269"/>
      <c r="HE145" s="269"/>
      <c r="HF145" s="269"/>
      <c r="HG145" s="269"/>
      <c r="HH145" s="269"/>
      <c r="HI145" s="269"/>
      <c r="HJ145" s="269"/>
      <c r="HK145" s="269"/>
      <c r="HL145" s="269"/>
      <c r="HM145" s="269"/>
      <c r="HN145" s="269"/>
      <c r="HO145" s="269"/>
      <c r="HP145" s="269"/>
      <c r="HQ145" s="269"/>
      <c r="HR145" s="269"/>
      <c r="HS145" s="269"/>
      <c r="HT145" s="269"/>
      <c r="HU145" s="269"/>
      <c r="HV145" s="269"/>
      <c r="HW145" s="269"/>
      <c r="HX145" s="269"/>
      <c r="HY145" s="269"/>
      <c r="HZ145" s="269"/>
      <c r="IA145" s="269"/>
      <c r="IB145" s="269"/>
      <c r="IC145" s="269"/>
      <c r="ID145" s="269"/>
      <c r="IE145" s="269"/>
      <c r="IF145" s="269"/>
      <c r="IG145" s="269"/>
      <c r="IH145" s="269"/>
      <c r="II145" s="269"/>
      <c r="IJ145" s="269"/>
      <c r="IK145" s="269"/>
      <c r="IL145" s="269"/>
      <c r="IM145" s="269"/>
      <c r="IN145" s="269"/>
      <c r="IO145" s="269"/>
      <c r="IP145" s="269"/>
      <c r="IQ145" s="269"/>
    </row>
    <row r="146" spans="1:251" ht="12.75">
      <c r="A146" s="269"/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69"/>
      <c r="CO146" s="269"/>
      <c r="CP146" s="269"/>
      <c r="CQ146" s="269"/>
      <c r="CR146" s="269"/>
      <c r="CS146" s="269"/>
      <c r="CT146" s="269"/>
      <c r="CU146" s="269"/>
      <c r="CV146" s="269"/>
      <c r="CW146" s="269"/>
      <c r="CX146" s="269"/>
      <c r="CY146" s="269"/>
      <c r="CZ146" s="269"/>
      <c r="DA146" s="269"/>
      <c r="DB146" s="269"/>
      <c r="DC146" s="269"/>
      <c r="DD146" s="269"/>
      <c r="DE146" s="269"/>
      <c r="DF146" s="269"/>
      <c r="DG146" s="269"/>
      <c r="DH146" s="269"/>
      <c r="DI146" s="269"/>
      <c r="DJ146" s="269"/>
      <c r="DK146" s="269"/>
      <c r="DL146" s="269"/>
      <c r="DM146" s="269"/>
      <c r="DN146" s="269"/>
      <c r="DO146" s="269"/>
      <c r="DP146" s="269"/>
      <c r="DQ146" s="269"/>
      <c r="DR146" s="269"/>
      <c r="DS146" s="269"/>
      <c r="DT146" s="269"/>
      <c r="DU146" s="269"/>
      <c r="DV146" s="269"/>
      <c r="DW146" s="269"/>
      <c r="DX146" s="269"/>
      <c r="DY146" s="269"/>
      <c r="DZ146" s="269"/>
      <c r="EA146" s="269"/>
      <c r="EB146" s="269"/>
      <c r="EC146" s="269"/>
      <c r="ED146" s="269"/>
      <c r="EE146" s="269"/>
      <c r="EF146" s="269"/>
      <c r="EG146" s="269"/>
      <c r="EH146" s="269"/>
      <c r="EI146" s="269"/>
      <c r="EJ146" s="269"/>
      <c r="EK146" s="269"/>
      <c r="EL146" s="269"/>
      <c r="EM146" s="269"/>
      <c r="EN146" s="269"/>
      <c r="EO146" s="269"/>
      <c r="EP146" s="269"/>
      <c r="EQ146" s="269"/>
      <c r="ER146" s="269"/>
      <c r="ES146" s="269"/>
      <c r="ET146" s="269"/>
      <c r="EU146" s="269"/>
      <c r="EV146" s="269"/>
      <c r="EW146" s="269"/>
      <c r="EX146" s="269"/>
      <c r="EY146" s="269"/>
      <c r="EZ146" s="269"/>
      <c r="FA146" s="269"/>
      <c r="FB146" s="269"/>
      <c r="FC146" s="269"/>
      <c r="FD146" s="269"/>
      <c r="FE146" s="269"/>
      <c r="FF146" s="269"/>
      <c r="FG146" s="269"/>
      <c r="FH146" s="269"/>
      <c r="FI146" s="269"/>
      <c r="FJ146" s="269"/>
      <c r="FK146" s="269"/>
      <c r="FL146" s="269"/>
      <c r="FM146" s="269"/>
      <c r="FN146" s="269"/>
      <c r="FO146" s="269"/>
      <c r="FP146" s="269"/>
      <c r="FQ146" s="269"/>
      <c r="FR146" s="269"/>
      <c r="FS146" s="269"/>
      <c r="FT146" s="269"/>
      <c r="FU146" s="269"/>
      <c r="FV146" s="269"/>
      <c r="FW146" s="269"/>
      <c r="FX146" s="269"/>
      <c r="FY146" s="269"/>
      <c r="FZ146" s="269"/>
      <c r="GA146" s="269"/>
      <c r="GB146" s="269"/>
      <c r="GC146" s="269"/>
      <c r="GD146" s="269"/>
      <c r="GE146" s="269"/>
      <c r="GF146" s="269"/>
      <c r="GG146" s="269"/>
      <c r="GH146" s="269"/>
      <c r="GI146" s="269"/>
      <c r="GJ146" s="269"/>
      <c r="GK146" s="269"/>
      <c r="GL146" s="269"/>
      <c r="GM146" s="269"/>
      <c r="GN146" s="269"/>
      <c r="GO146" s="269"/>
      <c r="GP146" s="269"/>
      <c r="GQ146" s="269"/>
      <c r="GR146" s="269"/>
      <c r="GS146" s="269"/>
      <c r="GT146" s="269"/>
      <c r="GU146" s="269"/>
      <c r="GV146" s="269"/>
      <c r="GW146" s="269"/>
      <c r="GX146" s="269"/>
      <c r="GY146" s="269"/>
      <c r="GZ146" s="269"/>
      <c r="HA146" s="269"/>
      <c r="HB146" s="269"/>
      <c r="HC146" s="269"/>
      <c r="HD146" s="269"/>
      <c r="HE146" s="269"/>
      <c r="HF146" s="269"/>
      <c r="HG146" s="269"/>
      <c r="HH146" s="269"/>
      <c r="HI146" s="269"/>
      <c r="HJ146" s="269"/>
      <c r="HK146" s="269"/>
      <c r="HL146" s="269"/>
      <c r="HM146" s="269"/>
      <c r="HN146" s="269"/>
      <c r="HO146" s="269"/>
      <c r="HP146" s="269"/>
      <c r="HQ146" s="269"/>
      <c r="HR146" s="269"/>
      <c r="HS146" s="269"/>
      <c r="HT146" s="269"/>
      <c r="HU146" s="269"/>
      <c r="HV146" s="269"/>
      <c r="HW146" s="269"/>
      <c r="HX146" s="269"/>
      <c r="HY146" s="269"/>
      <c r="HZ146" s="269"/>
      <c r="IA146" s="269"/>
      <c r="IB146" s="269"/>
      <c r="IC146" s="269"/>
      <c r="ID146" s="269"/>
      <c r="IE146" s="269"/>
      <c r="IF146" s="269"/>
      <c r="IG146" s="269"/>
      <c r="IH146" s="269"/>
      <c r="II146" s="269"/>
      <c r="IJ146" s="269"/>
      <c r="IK146" s="269"/>
      <c r="IL146" s="269"/>
      <c r="IM146" s="269"/>
      <c r="IN146" s="269"/>
      <c r="IO146" s="269"/>
      <c r="IP146" s="269"/>
      <c r="IQ146" s="269"/>
    </row>
    <row r="147" spans="1:251" ht="12.75">
      <c r="A147" s="269"/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269"/>
      <c r="CJ147" s="269"/>
      <c r="CK147" s="269"/>
      <c r="CL147" s="269"/>
      <c r="CM147" s="269"/>
      <c r="CN147" s="269"/>
      <c r="CO147" s="269"/>
      <c r="CP147" s="269"/>
      <c r="CQ147" s="269"/>
      <c r="CR147" s="269"/>
      <c r="CS147" s="269"/>
      <c r="CT147" s="269"/>
      <c r="CU147" s="269"/>
      <c r="CV147" s="269"/>
      <c r="CW147" s="269"/>
      <c r="CX147" s="269"/>
      <c r="CY147" s="269"/>
      <c r="CZ147" s="269"/>
      <c r="DA147" s="269"/>
      <c r="DB147" s="269"/>
      <c r="DC147" s="269"/>
      <c r="DD147" s="269"/>
      <c r="DE147" s="269"/>
      <c r="DF147" s="269"/>
      <c r="DG147" s="269"/>
      <c r="DH147" s="269"/>
      <c r="DI147" s="269"/>
      <c r="DJ147" s="269"/>
      <c r="DK147" s="269"/>
      <c r="DL147" s="269"/>
      <c r="DM147" s="269"/>
      <c r="DN147" s="269"/>
      <c r="DO147" s="269"/>
      <c r="DP147" s="269"/>
      <c r="DQ147" s="269"/>
      <c r="DR147" s="269"/>
      <c r="DS147" s="269"/>
      <c r="DT147" s="269"/>
      <c r="DU147" s="269"/>
      <c r="DV147" s="269"/>
      <c r="DW147" s="269"/>
      <c r="DX147" s="269"/>
      <c r="DY147" s="269"/>
      <c r="DZ147" s="269"/>
      <c r="EA147" s="269"/>
      <c r="EB147" s="269"/>
      <c r="EC147" s="269"/>
      <c r="ED147" s="269"/>
      <c r="EE147" s="269"/>
      <c r="EF147" s="269"/>
      <c r="EG147" s="269"/>
      <c r="EH147" s="269"/>
      <c r="EI147" s="269"/>
      <c r="EJ147" s="269"/>
      <c r="EK147" s="269"/>
      <c r="EL147" s="269"/>
      <c r="EM147" s="269"/>
      <c r="EN147" s="269"/>
      <c r="EO147" s="269"/>
      <c r="EP147" s="269"/>
      <c r="EQ147" s="269"/>
      <c r="ER147" s="269"/>
      <c r="ES147" s="269"/>
      <c r="ET147" s="269"/>
      <c r="EU147" s="269"/>
      <c r="EV147" s="269"/>
      <c r="EW147" s="269"/>
      <c r="EX147" s="269"/>
      <c r="EY147" s="269"/>
      <c r="EZ147" s="269"/>
      <c r="FA147" s="269"/>
      <c r="FB147" s="269"/>
      <c r="FC147" s="269"/>
      <c r="FD147" s="269"/>
      <c r="FE147" s="269"/>
      <c r="FF147" s="269"/>
      <c r="FG147" s="269"/>
      <c r="FH147" s="269"/>
      <c r="FI147" s="269"/>
      <c r="FJ147" s="269"/>
      <c r="FK147" s="269"/>
      <c r="FL147" s="269"/>
      <c r="FM147" s="269"/>
      <c r="FN147" s="269"/>
      <c r="FO147" s="269"/>
      <c r="FP147" s="269"/>
      <c r="FQ147" s="269"/>
      <c r="FR147" s="269"/>
      <c r="FS147" s="269"/>
      <c r="FT147" s="269"/>
      <c r="FU147" s="269"/>
      <c r="FV147" s="269"/>
      <c r="FW147" s="269"/>
      <c r="FX147" s="269"/>
      <c r="FY147" s="269"/>
      <c r="FZ147" s="269"/>
      <c r="GA147" s="269"/>
      <c r="GB147" s="269"/>
      <c r="GC147" s="269"/>
      <c r="GD147" s="269"/>
      <c r="GE147" s="269"/>
      <c r="GF147" s="269"/>
      <c r="GG147" s="269"/>
      <c r="GH147" s="269"/>
      <c r="GI147" s="269"/>
      <c r="GJ147" s="269"/>
      <c r="GK147" s="269"/>
      <c r="GL147" s="269"/>
      <c r="GM147" s="269"/>
      <c r="GN147" s="269"/>
      <c r="GO147" s="269"/>
      <c r="GP147" s="269"/>
      <c r="GQ147" s="269"/>
      <c r="GR147" s="269"/>
      <c r="GS147" s="269"/>
      <c r="GT147" s="269"/>
      <c r="GU147" s="269"/>
      <c r="GV147" s="269"/>
      <c r="GW147" s="269"/>
      <c r="GX147" s="269"/>
      <c r="GY147" s="269"/>
      <c r="GZ147" s="269"/>
      <c r="HA147" s="269"/>
      <c r="HB147" s="269"/>
      <c r="HC147" s="269"/>
      <c r="HD147" s="269"/>
      <c r="HE147" s="269"/>
      <c r="HF147" s="269"/>
      <c r="HG147" s="269"/>
      <c r="HH147" s="269"/>
      <c r="HI147" s="269"/>
      <c r="HJ147" s="269"/>
      <c r="HK147" s="269"/>
      <c r="HL147" s="269"/>
      <c r="HM147" s="269"/>
      <c r="HN147" s="269"/>
      <c r="HO147" s="269"/>
      <c r="HP147" s="269"/>
      <c r="HQ147" s="269"/>
      <c r="HR147" s="269"/>
      <c r="HS147" s="269"/>
      <c r="HT147" s="269"/>
      <c r="HU147" s="269"/>
      <c r="HV147" s="269"/>
      <c r="HW147" s="269"/>
      <c r="HX147" s="269"/>
      <c r="HY147" s="269"/>
      <c r="HZ147" s="269"/>
      <c r="IA147" s="269"/>
      <c r="IB147" s="269"/>
      <c r="IC147" s="269"/>
      <c r="ID147" s="269"/>
      <c r="IE147" s="269"/>
      <c r="IF147" s="269"/>
      <c r="IG147" s="269"/>
      <c r="IH147" s="269"/>
      <c r="II147" s="269"/>
      <c r="IJ147" s="269"/>
      <c r="IK147" s="269"/>
      <c r="IL147" s="269"/>
      <c r="IM147" s="269"/>
      <c r="IN147" s="269"/>
      <c r="IO147" s="269"/>
      <c r="IP147" s="269"/>
      <c r="IQ147" s="269"/>
    </row>
    <row r="148" spans="1:251" ht="12.75">
      <c r="A148" s="269"/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69"/>
      <c r="CY148" s="269"/>
      <c r="CZ148" s="269"/>
      <c r="DA148" s="269"/>
      <c r="DB148" s="269"/>
      <c r="DC148" s="269"/>
      <c r="DD148" s="269"/>
      <c r="DE148" s="269"/>
      <c r="DF148" s="269"/>
      <c r="DG148" s="269"/>
      <c r="DH148" s="269"/>
      <c r="DI148" s="269"/>
      <c r="DJ148" s="269"/>
      <c r="DK148" s="269"/>
      <c r="DL148" s="269"/>
      <c r="DM148" s="269"/>
      <c r="DN148" s="269"/>
      <c r="DO148" s="269"/>
      <c r="DP148" s="269"/>
      <c r="DQ148" s="269"/>
      <c r="DR148" s="269"/>
      <c r="DS148" s="269"/>
      <c r="DT148" s="269"/>
      <c r="DU148" s="269"/>
      <c r="DV148" s="269"/>
      <c r="DW148" s="269"/>
      <c r="DX148" s="269"/>
      <c r="DY148" s="269"/>
      <c r="DZ148" s="269"/>
      <c r="EA148" s="269"/>
      <c r="EB148" s="269"/>
      <c r="EC148" s="269"/>
      <c r="ED148" s="269"/>
      <c r="EE148" s="269"/>
      <c r="EF148" s="269"/>
      <c r="EG148" s="269"/>
      <c r="EH148" s="269"/>
      <c r="EI148" s="269"/>
      <c r="EJ148" s="269"/>
      <c r="EK148" s="269"/>
      <c r="EL148" s="269"/>
      <c r="EM148" s="269"/>
      <c r="EN148" s="269"/>
      <c r="EO148" s="269"/>
      <c r="EP148" s="269"/>
      <c r="EQ148" s="269"/>
      <c r="ER148" s="269"/>
      <c r="ES148" s="269"/>
      <c r="ET148" s="269"/>
      <c r="EU148" s="269"/>
      <c r="EV148" s="269"/>
      <c r="EW148" s="269"/>
      <c r="EX148" s="269"/>
      <c r="EY148" s="269"/>
      <c r="EZ148" s="269"/>
      <c r="FA148" s="269"/>
      <c r="FB148" s="269"/>
      <c r="FC148" s="269"/>
      <c r="FD148" s="269"/>
      <c r="FE148" s="269"/>
      <c r="FF148" s="269"/>
      <c r="FG148" s="269"/>
      <c r="FH148" s="269"/>
      <c r="FI148" s="269"/>
      <c r="FJ148" s="269"/>
      <c r="FK148" s="269"/>
      <c r="FL148" s="269"/>
      <c r="FM148" s="269"/>
      <c r="FN148" s="269"/>
      <c r="FO148" s="269"/>
      <c r="FP148" s="269"/>
      <c r="FQ148" s="269"/>
      <c r="FR148" s="269"/>
      <c r="FS148" s="269"/>
      <c r="FT148" s="269"/>
      <c r="FU148" s="269"/>
      <c r="FV148" s="269"/>
      <c r="FW148" s="269"/>
      <c r="FX148" s="269"/>
      <c r="FY148" s="269"/>
      <c r="FZ148" s="269"/>
      <c r="GA148" s="269"/>
      <c r="GB148" s="269"/>
      <c r="GC148" s="269"/>
      <c r="GD148" s="269"/>
      <c r="GE148" s="269"/>
      <c r="GF148" s="269"/>
      <c r="GG148" s="269"/>
      <c r="GH148" s="269"/>
      <c r="GI148" s="269"/>
      <c r="GJ148" s="269"/>
      <c r="GK148" s="269"/>
      <c r="GL148" s="269"/>
      <c r="GM148" s="269"/>
      <c r="GN148" s="269"/>
      <c r="GO148" s="269"/>
      <c r="GP148" s="269"/>
      <c r="GQ148" s="269"/>
      <c r="GR148" s="269"/>
      <c r="GS148" s="269"/>
      <c r="GT148" s="269"/>
      <c r="GU148" s="269"/>
      <c r="GV148" s="269"/>
      <c r="GW148" s="269"/>
      <c r="GX148" s="269"/>
      <c r="GY148" s="269"/>
      <c r="GZ148" s="269"/>
      <c r="HA148" s="269"/>
      <c r="HB148" s="269"/>
      <c r="HC148" s="269"/>
      <c r="HD148" s="269"/>
      <c r="HE148" s="269"/>
      <c r="HF148" s="269"/>
      <c r="HG148" s="269"/>
      <c r="HH148" s="269"/>
      <c r="HI148" s="269"/>
      <c r="HJ148" s="269"/>
      <c r="HK148" s="269"/>
      <c r="HL148" s="269"/>
      <c r="HM148" s="269"/>
      <c r="HN148" s="269"/>
      <c r="HO148" s="269"/>
      <c r="HP148" s="269"/>
      <c r="HQ148" s="269"/>
      <c r="HR148" s="269"/>
      <c r="HS148" s="269"/>
      <c r="HT148" s="269"/>
      <c r="HU148" s="269"/>
      <c r="HV148" s="269"/>
      <c r="HW148" s="269"/>
      <c r="HX148" s="269"/>
      <c r="HY148" s="269"/>
      <c r="HZ148" s="269"/>
      <c r="IA148" s="269"/>
      <c r="IB148" s="269"/>
      <c r="IC148" s="269"/>
      <c r="ID148" s="269"/>
      <c r="IE148" s="269"/>
      <c r="IF148" s="269"/>
      <c r="IG148" s="269"/>
      <c r="IH148" s="269"/>
      <c r="II148" s="269"/>
      <c r="IJ148" s="269"/>
      <c r="IK148" s="269"/>
      <c r="IL148" s="269"/>
      <c r="IM148" s="269"/>
      <c r="IN148" s="269"/>
      <c r="IO148" s="269"/>
      <c r="IP148" s="269"/>
      <c r="IQ148" s="269"/>
    </row>
    <row r="149" spans="1:251" ht="12.75">
      <c r="A149" s="269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69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  <c r="CA149" s="269"/>
      <c r="CB149" s="269"/>
      <c r="CC149" s="269"/>
      <c r="CD149" s="269"/>
      <c r="CE149" s="269"/>
      <c r="CF149" s="269"/>
      <c r="CG149" s="269"/>
      <c r="CH149" s="269"/>
      <c r="CI149" s="269"/>
      <c r="CJ149" s="269"/>
      <c r="CK149" s="269"/>
      <c r="CL149" s="269"/>
      <c r="CM149" s="269"/>
      <c r="CN149" s="269"/>
      <c r="CO149" s="269"/>
      <c r="CP149" s="269"/>
      <c r="CQ149" s="269"/>
      <c r="CR149" s="269"/>
      <c r="CS149" s="269"/>
      <c r="CT149" s="269"/>
      <c r="CU149" s="269"/>
      <c r="CV149" s="269"/>
      <c r="CW149" s="269"/>
      <c r="CX149" s="269"/>
      <c r="CY149" s="269"/>
      <c r="CZ149" s="269"/>
      <c r="DA149" s="269"/>
      <c r="DB149" s="269"/>
      <c r="DC149" s="269"/>
      <c r="DD149" s="269"/>
      <c r="DE149" s="269"/>
      <c r="DF149" s="269"/>
      <c r="DG149" s="269"/>
      <c r="DH149" s="269"/>
      <c r="DI149" s="269"/>
      <c r="DJ149" s="269"/>
      <c r="DK149" s="269"/>
      <c r="DL149" s="269"/>
      <c r="DM149" s="269"/>
      <c r="DN149" s="269"/>
      <c r="DO149" s="269"/>
      <c r="DP149" s="269"/>
      <c r="DQ149" s="269"/>
      <c r="DR149" s="269"/>
      <c r="DS149" s="269"/>
      <c r="DT149" s="269"/>
      <c r="DU149" s="269"/>
      <c r="DV149" s="269"/>
      <c r="DW149" s="269"/>
      <c r="DX149" s="269"/>
      <c r="DY149" s="269"/>
      <c r="DZ149" s="269"/>
      <c r="EA149" s="269"/>
      <c r="EB149" s="269"/>
      <c r="EC149" s="269"/>
      <c r="ED149" s="269"/>
      <c r="EE149" s="269"/>
      <c r="EF149" s="269"/>
      <c r="EG149" s="269"/>
      <c r="EH149" s="269"/>
      <c r="EI149" s="269"/>
      <c r="EJ149" s="269"/>
      <c r="EK149" s="269"/>
      <c r="EL149" s="269"/>
      <c r="EM149" s="269"/>
      <c r="EN149" s="269"/>
      <c r="EO149" s="269"/>
      <c r="EP149" s="269"/>
      <c r="EQ149" s="269"/>
      <c r="ER149" s="269"/>
      <c r="ES149" s="269"/>
      <c r="ET149" s="269"/>
      <c r="EU149" s="269"/>
      <c r="EV149" s="269"/>
      <c r="EW149" s="269"/>
      <c r="EX149" s="269"/>
      <c r="EY149" s="269"/>
      <c r="EZ149" s="269"/>
      <c r="FA149" s="269"/>
      <c r="FB149" s="269"/>
      <c r="FC149" s="269"/>
      <c r="FD149" s="269"/>
      <c r="FE149" s="269"/>
      <c r="FF149" s="269"/>
      <c r="FG149" s="269"/>
      <c r="FH149" s="269"/>
      <c r="FI149" s="269"/>
      <c r="FJ149" s="269"/>
      <c r="FK149" s="269"/>
      <c r="FL149" s="269"/>
      <c r="FM149" s="269"/>
      <c r="FN149" s="269"/>
      <c r="FO149" s="269"/>
      <c r="FP149" s="269"/>
      <c r="FQ149" s="269"/>
      <c r="FR149" s="269"/>
      <c r="FS149" s="269"/>
      <c r="FT149" s="269"/>
      <c r="FU149" s="269"/>
      <c r="FV149" s="269"/>
      <c r="FW149" s="269"/>
      <c r="FX149" s="269"/>
      <c r="FY149" s="269"/>
      <c r="FZ149" s="269"/>
      <c r="GA149" s="269"/>
      <c r="GB149" s="269"/>
      <c r="GC149" s="269"/>
      <c r="GD149" s="269"/>
      <c r="GE149" s="269"/>
      <c r="GF149" s="269"/>
      <c r="GG149" s="269"/>
      <c r="GH149" s="269"/>
      <c r="GI149" s="269"/>
      <c r="GJ149" s="269"/>
      <c r="GK149" s="269"/>
      <c r="GL149" s="269"/>
      <c r="GM149" s="269"/>
      <c r="GN149" s="269"/>
      <c r="GO149" s="269"/>
      <c r="GP149" s="269"/>
      <c r="GQ149" s="269"/>
      <c r="GR149" s="269"/>
      <c r="GS149" s="269"/>
      <c r="GT149" s="269"/>
      <c r="GU149" s="269"/>
      <c r="GV149" s="269"/>
      <c r="GW149" s="269"/>
      <c r="GX149" s="269"/>
      <c r="GY149" s="269"/>
      <c r="GZ149" s="269"/>
      <c r="HA149" s="269"/>
      <c r="HB149" s="269"/>
      <c r="HC149" s="269"/>
      <c r="HD149" s="269"/>
      <c r="HE149" s="269"/>
      <c r="HF149" s="269"/>
      <c r="HG149" s="269"/>
      <c r="HH149" s="269"/>
      <c r="HI149" s="269"/>
      <c r="HJ149" s="269"/>
      <c r="HK149" s="269"/>
      <c r="HL149" s="269"/>
      <c r="HM149" s="269"/>
      <c r="HN149" s="269"/>
      <c r="HO149" s="269"/>
      <c r="HP149" s="269"/>
      <c r="HQ149" s="269"/>
      <c r="HR149" s="269"/>
      <c r="HS149" s="269"/>
      <c r="HT149" s="269"/>
      <c r="HU149" s="269"/>
      <c r="HV149" s="269"/>
      <c r="HW149" s="269"/>
      <c r="HX149" s="269"/>
      <c r="HY149" s="269"/>
      <c r="HZ149" s="269"/>
      <c r="IA149" s="269"/>
      <c r="IB149" s="269"/>
      <c r="IC149" s="269"/>
      <c r="ID149" s="269"/>
      <c r="IE149" s="269"/>
      <c r="IF149" s="269"/>
      <c r="IG149" s="269"/>
      <c r="IH149" s="269"/>
      <c r="II149" s="269"/>
      <c r="IJ149" s="269"/>
      <c r="IK149" s="269"/>
      <c r="IL149" s="269"/>
      <c r="IM149" s="269"/>
      <c r="IN149" s="269"/>
      <c r="IO149" s="269"/>
      <c r="IP149" s="269"/>
      <c r="IQ149" s="269"/>
    </row>
    <row r="150" spans="1:251" ht="12.75">
      <c r="A150" s="269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69"/>
      <c r="CM150" s="269"/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69"/>
      <c r="CY150" s="269"/>
      <c r="CZ150" s="269"/>
      <c r="DA150" s="269"/>
      <c r="DB150" s="269"/>
      <c r="DC150" s="269"/>
      <c r="DD150" s="269"/>
      <c r="DE150" s="269"/>
      <c r="DF150" s="269"/>
      <c r="DG150" s="269"/>
      <c r="DH150" s="269"/>
      <c r="DI150" s="269"/>
      <c r="DJ150" s="269"/>
      <c r="DK150" s="269"/>
      <c r="DL150" s="269"/>
      <c r="DM150" s="269"/>
      <c r="DN150" s="269"/>
      <c r="DO150" s="269"/>
      <c r="DP150" s="269"/>
      <c r="DQ150" s="269"/>
      <c r="DR150" s="269"/>
      <c r="DS150" s="269"/>
      <c r="DT150" s="269"/>
      <c r="DU150" s="269"/>
      <c r="DV150" s="269"/>
      <c r="DW150" s="269"/>
      <c r="DX150" s="269"/>
      <c r="DY150" s="269"/>
      <c r="DZ150" s="269"/>
      <c r="EA150" s="269"/>
      <c r="EB150" s="269"/>
      <c r="EC150" s="269"/>
      <c r="ED150" s="269"/>
      <c r="EE150" s="269"/>
      <c r="EF150" s="269"/>
      <c r="EG150" s="269"/>
      <c r="EH150" s="269"/>
      <c r="EI150" s="269"/>
      <c r="EJ150" s="269"/>
      <c r="EK150" s="269"/>
      <c r="EL150" s="269"/>
      <c r="EM150" s="269"/>
      <c r="EN150" s="269"/>
      <c r="EO150" s="269"/>
      <c r="EP150" s="269"/>
      <c r="EQ150" s="269"/>
      <c r="ER150" s="269"/>
      <c r="ES150" s="269"/>
      <c r="ET150" s="269"/>
      <c r="EU150" s="269"/>
      <c r="EV150" s="269"/>
      <c r="EW150" s="269"/>
      <c r="EX150" s="269"/>
      <c r="EY150" s="269"/>
      <c r="EZ150" s="269"/>
      <c r="FA150" s="269"/>
      <c r="FB150" s="269"/>
      <c r="FC150" s="269"/>
      <c r="FD150" s="269"/>
      <c r="FE150" s="269"/>
      <c r="FF150" s="269"/>
      <c r="FG150" s="269"/>
      <c r="FH150" s="269"/>
      <c r="FI150" s="269"/>
      <c r="FJ150" s="269"/>
      <c r="FK150" s="269"/>
      <c r="FL150" s="269"/>
      <c r="FM150" s="269"/>
      <c r="FN150" s="269"/>
      <c r="FO150" s="269"/>
      <c r="FP150" s="269"/>
      <c r="FQ150" s="269"/>
      <c r="FR150" s="269"/>
      <c r="FS150" s="269"/>
      <c r="FT150" s="269"/>
      <c r="FU150" s="269"/>
      <c r="FV150" s="269"/>
      <c r="FW150" s="269"/>
      <c r="FX150" s="269"/>
      <c r="FY150" s="269"/>
      <c r="FZ150" s="269"/>
      <c r="GA150" s="269"/>
      <c r="GB150" s="269"/>
      <c r="GC150" s="269"/>
      <c r="GD150" s="269"/>
      <c r="GE150" s="269"/>
      <c r="GF150" s="269"/>
      <c r="GG150" s="269"/>
      <c r="GH150" s="269"/>
      <c r="GI150" s="269"/>
      <c r="GJ150" s="269"/>
      <c r="GK150" s="269"/>
      <c r="GL150" s="269"/>
      <c r="GM150" s="269"/>
      <c r="GN150" s="269"/>
      <c r="GO150" s="269"/>
      <c r="GP150" s="269"/>
      <c r="GQ150" s="269"/>
      <c r="GR150" s="269"/>
      <c r="GS150" s="269"/>
      <c r="GT150" s="269"/>
      <c r="GU150" s="269"/>
      <c r="GV150" s="269"/>
      <c r="GW150" s="269"/>
      <c r="GX150" s="269"/>
      <c r="GY150" s="269"/>
      <c r="GZ150" s="269"/>
      <c r="HA150" s="269"/>
      <c r="HB150" s="269"/>
      <c r="HC150" s="269"/>
      <c r="HD150" s="269"/>
      <c r="HE150" s="269"/>
      <c r="HF150" s="269"/>
      <c r="HG150" s="269"/>
      <c r="HH150" s="269"/>
      <c r="HI150" s="269"/>
      <c r="HJ150" s="269"/>
      <c r="HK150" s="269"/>
      <c r="HL150" s="269"/>
      <c r="HM150" s="269"/>
      <c r="HN150" s="269"/>
      <c r="HO150" s="269"/>
      <c r="HP150" s="269"/>
      <c r="HQ150" s="269"/>
      <c r="HR150" s="269"/>
      <c r="HS150" s="269"/>
      <c r="HT150" s="269"/>
      <c r="HU150" s="269"/>
      <c r="HV150" s="269"/>
      <c r="HW150" s="269"/>
      <c r="HX150" s="269"/>
      <c r="HY150" s="269"/>
      <c r="HZ150" s="269"/>
      <c r="IA150" s="269"/>
      <c r="IB150" s="269"/>
      <c r="IC150" s="269"/>
      <c r="ID150" s="269"/>
      <c r="IE150" s="269"/>
      <c r="IF150" s="269"/>
      <c r="IG150" s="269"/>
      <c r="IH150" s="269"/>
      <c r="II150" s="269"/>
      <c r="IJ150" s="269"/>
      <c r="IK150" s="269"/>
      <c r="IL150" s="269"/>
      <c r="IM150" s="269"/>
      <c r="IN150" s="269"/>
      <c r="IO150" s="269"/>
      <c r="IP150" s="269"/>
      <c r="IQ150" s="269"/>
    </row>
    <row r="151" spans="1:251" ht="12.75">
      <c r="A151" s="269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269"/>
      <c r="CG151" s="269"/>
      <c r="CH151" s="269"/>
      <c r="CI151" s="269"/>
      <c r="CJ151" s="269"/>
      <c r="CK151" s="269"/>
      <c r="CL151" s="269"/>
      <c r="CM151" s="269"/>
      <c r="CN151" s="269"/>
      <c r="CO151" s="269"/>
      <c r="CP151" s="269"/>
      <c r="CQ151" s="269"/>
      <c r="CR151" s="269"/>
      <c r="CS151" s="269"/>
      <c r="CT151" s="269"/>
      <c r="CU151" s="269"/>
      <c r="CV151" s="269"/>
      <c r="CW151" s="269"/>
      <c r="CX151" s="269"/>
      <c r="CY151" s="269"/>
      <c r="CZ151" s="269"/>
      <c r="DA151" s="269"/>
      <c r="DB151" s="269"/>
      <c r="DC151" s="269"/>
      <c r="DD151" s="269"/>
      <c r="DE151" s="269"/>
      <c r="DF151" s="269"/>
      <c r="DG151" s="269"/>
      <c r="DH151" s="269"/>
      <c r="DI151" s="269"/>
      <c r="DJ151" s="269"/>
      <c r="DK151" s="269"/>
      <c r="DL151" s="269"/>
      <c r="DM151" s="269"/>
      <c r="DN151" s="269"/>
      <c r="DO151" s="269"/>
      <c r="DP151" s="269"/>
      <c r="DQ151" s="269"/>
      <c r="DR151" s="269"/>
      <c r="DS151" s="269"/>
      <c r="DT151" s="269"/>
      <c r="DU151" s="269"/>
      <c r="DV151" s="269"/>
      <c r="DW151" s="269"/>
      <c r="DX151" s="269"/>
      <c r="DY151" s="269"/>
      <c r="DZ151" s="269"/>
      <c r="EA151" s="269"/>
      <c r="EB151" s="269"/>
      <c r="EC151" s="269"/>
      <c r="ED151" s="269"/>
      <c r="EE151" s="269"/>
      <c r="EF151" s="269"/>
      <c r="EG151" s="269"/>
      <c r="EH151" s="269"/>
      <c r="EI151" s="269"/>
      <c r="EJ151" s="269"/>
      <c r="EK151" s="269"/>
      <c r="EL151" s="269"/>
      <c r="EM151" s="269"/>
      <c r="EN151" s="269"/>
      <c r="EO151" s="269"/>
      <c r="EP151" s="269"/>
      <c r="EQ151" s="269"/>
      <c r="ER151" s="269"/>
      <c r="ES151" s="269"/>
      <c r="ET151" s="269"/>
      <c r="EU151" s="269"/>
      <c r="EV151" s="269"/>
      <c r="EW151" s="269"/>
      <c r="EX151" s="269"/>
      <c r="EY151" s="269"/>
      <c r="EZ151" s="269"/>
      <c r="FA151" s="269"/>
      <c r="FB151" s="269"/>
      <c r="FC151" s="269"/>
      <c r="FD151" s="269"/>
      <c r="FE151" s="269"/>
      <c r="FF151" s="269"/>
      <c r="FG151" s="269"/>
      <c r="FH151" s="269"/>
      <c r="FI151" s="269"/>
      <c r="FJ151" s="269"/>
      <c r="FK151" s="269"/>
      <c r="FL151" s="269"/>
      <c r="FM151" s="269"/>
      <c r="FN151" s="269"/>
      <c r="FO151" s="269"/>
      <c r="FP151" s="269"/>
      <c r="FQ151" s="269"/>
      <c r="FR151" s="269"/>
      <c r="FS151" s="269"/>
      <c r="FT151" s="269"/>
      <c r="FU151" s="269"/>
      <c r="FV151" s="269"/>
      <c r="FW151" s="269"/>
      <c r="FX151" s="269"/>
      <c r="FY151" s="269"/>
      <c r="FZ151" s="269"/>
      <c r="GA151" s="269"/>
      <c r="GB151" s="269"/>
      <c r="GC151" s="269"/>
      <c r="GD151" s="269"/>
      <c r="GE151" s="269"/>
      <c r="GF151" s="269"/>
      <c r="GG151" s="269"/>
      <c r="GH151" s="269"/>
      <c r="GI151" s="269"/>
      <c r="GJ151" s="269"/>
      <c r="GK151" s="269"/>
      <c r="GL151" s="269"/>
      <c r="GM151" s="269"/>
      <c r="GN151" s="269"/>
      <c r="GO151" s="269"/>
      <c r="GP151" s="269"/>
      <c r="GQ151" s="269"/>
      <c r="GR151" s="269"/>
      <c r="GS151" s="269"/>
      <c r="GT151" s="269"/>
      <c r="GU151" s="269"/>
      <c r="GV151" s="269"/>
      <c r="GW151" s="269"/>
      <c r="GX151" s="269"/>
      <c r="GY151" s="269"/>
      <c r="GZ151" s="269"/>
      <c r="HA151" s="269"/>
      <c r="HB151" s="269"/>
      <c r="HC151" s="269"/>
      <c r="HD151" s="269"/>
      <c r="HE151" s="269"/>
      <c r="HF151" s="269"/>
      <c r="HG151" s="269"/>
      <c r="HH151" s="269"/>
      <c r="HI151" s="269"/>
      <c r="HJ151" s="269"/>
      <c r="HK151" s="269"/>
      <c r="HL151" s="269"/>
      <c r="HM151" s="269"/>
      <c r="HN151" s="269"/>
      <c r="HO151" s="269"/>
      <c r="HP151" s="269"/>
      <c r="HQ151" s="269"/>
      <c r="HR151" s="269"/>
      <c r="HS151" s="269"/>
      <c r="HT151" s="269"/>
      <c r="HU151" s="269"/>
      <c r="HV151" s="269"/>
      <c r="HW151" s="269"/>
      <c r="HX151" s="269"/>
      <c r="HY151" s="269"/>
      <c r="HZ151" s="269"/>
      <c r="IA151" s="269"/>
      <c r="IB151" s="269"/>
      <c r="IC151" s="269"/>
      <c r="ID151" s="269"/>
      <c r="IE151" s="269"/>
      <c r="IF151" s="269"/>
      <c r="IG151" s="269"/>
      <c r="IH151" s="269"/>
      <c r="II151" s="269"/>
      <c r="IJ151" s="269"/>
      <c r="IK151" s="269"/>
      <c r="IL151" s="269"/>
      <c r="IM151" s="269"/>
      <c r="IN151" s="269"/>
      <c r="IO151" s="269"/>
      <c r="IP151" s="269"/>
      <c r="IQ151" s="269"/>
    </row>
    <row r="152" spans="1:251" ht="12.75">
      <c r="A152" s="269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69"/>
      <c r="CD152" s="269"/>
      <c r="CE152" s="269"/>
      <c r="CF152" s="269"/>
      <c r="CG152" s="269"/>
      <c r="CH152" s="269"/>
      <c r="CI152" s="269"/>
      <c r="CJ152" s="269"/>
      <c r="CK152" s="269"/>
      <c r="CL152" s="269"/>
      <c r="CM152" s="269"/>
      <c r="CN152" s="269"/>
      <c r="CO152" s="269"/>
      <c r="CP152" s="269"/>
      <c r="CQ152" s="269"/>
      <c r="CR152" s="269"/>
      <c r="CS152" s="269"/>
      <c r="CT152" s="269"/>
      <c r="CU152" s="269"/>
      <c r="CV152" s="269"/>
      <c r="CW152" s="269"/>
      <c r="CX152" s="269"/>
      <c r="CY152" s="269"/>
      <c r="CZ152" s="269"/>
      <c r="DA152" s="269"/>
      <c r="DB152" s="269"/>
      <c r="DC152" s="269"/>
      <c r="DD152" s="269"/>
      <c r="DE152" s="269"/>
      <c r="DF152" s="269"/>
      <c r="DG152" s="269"/>
      <c r="DH152" s="269"/>
      <c r="DI152" s="269"/>
      <c r="DJ152" s="269"/>
      <c r="DK152" s="269"/>
      <c r="DL152" s="269"/>
      <c r="DM152" s="269"/>
      <c r="DN152" s="269"/>
      <c r="DO152" s="269"/>
      <c r="DP152" s="269"/>
      <c r="DQ152" s="269"/>
      <c r="DR152" s="269"/>
      <c r="DS152" s="269"/>
      <c r="DT152" s="269"/>
      <c r="DU152" s="269"/>
      <c r="DV152" s="269"/>
      <c r="DW152" s="269"/>
      <c r="DX152" s="269"/>
      <c r="DY152" s="269"/>
      <c r="DZ152" s="269"/>
      <c r="EA152" s="269"/>
      <c r="EB152" s="269"/>
      <c r="EC152" s="269"/>
      <c r="ED152" s="269"/>
      <c r="EE152" s="269"/>
      <c r="EF152" s="269"/>
      <c r="EG152" s="269"/>
      <c r="EH152" s="269"/>
      <c r="EI152" s="269"/>
      <c r="EJ152" s="269"/>
      <c r="EK152" s="269"/>
      <c r="EL152" s="269"/>
      <c r="EM152" s="269"/>
      <c r="EN152" s="269"/>
      <c r="EO152" s="269"/>
      <c r="EP152" s="269"/>
      <c r="EQ152" s="269"/>
      <c r="ER152" s="269"/>
      <c r="ES152" s="269"/>
      <c r="ET152" s="269"/>
      <c r="EU152" s="269"/>
      <c r="EV152" s="269"/>
      <c r="EW152" s="269"/>
      <c r="EX152" s="269"/>
      <c r="EY152" s="269"/>
      <c r="EZ152" s="269"/>
      <c r="FA152" s="269"/>
      <c r="FB152" s="269"/>
      <c r="FC152" s="269"/>
      <c r="FD152" s="269"/>
      <c r="FE152" s="269"/>
      <c r="FF152" s="269"/>
      <c r="FG152" s="269"/>
      <c r="FH152" s="269"/>
      <c r="FI152" s="269"/>
      <c r="FJ152" s="269"/>
      <c r="FK152" s="269"/>
      <c r="FL152" s="269"/>
      <c r="FM152" s="269"/>
      <c r="FN152" s="269"/>
      <c r="FO152" s="269"/>
      <c r="FP152" s="269"/>
      <c r="FQ152" s="269"/>
      <c r="FR152" s="269"/>
      <c r="FS152" s="269"/>
      <c r="FT152" s="269"/>
      <c r="FU152" s="269"/>
      <c r="FV152" s="269"/>
      <c r="FW152" s="269"/>
      <c r="FX152" s="269"/>
      <c r="FY152" s="269"/>
      <c r="FZ152" s="269"/>
      <c r="GA152" s="269"/>
      <c r="GB152" s="269"/>
      <c r="GC152" s="269"/>
      <c r="GD152" s="269"/>
      <c r="GE152" s="269"/>
      <c r="GF152" s="269"/>
      <c r="GG152" s="269"/>
      <c r="GH152" s="269"/>
      <c r="GI152" s="269"/>
      <c r="GJ152" s="269"/>
      <c r="GK152" s="269"/>
      <c r="GL152" s="269"/>
      <c r="GM152" s="269"/>
      <c r="GN152" s="269"/>
      <c r="GO152" s="269"/>
      <c r="GP152" s="269"/>
      <c r="GQ152" s="269"/>
      <c r="GR152" s="269"/>
      <c r="GS152" s="269"/>
      <c r="GT152" s="269"/>
      <c r="GU152" s="269"/>
      <c r="GV152" s="269"/>
      <c r="GW152" s="269"/>
      <c r="GX152" s="269"/>
      <c r="GY152" s="269"/>
      <c r="GZ152" s="269"/>
      <c r="HA152" s="269"/>
      <c r="HB152" s="269"/>
      <c r="HC152" s="269"/>
      <c r="HD152" s="269"/>
      <c r="HE152" s="269"/>
      <c r="HF152" s="269"/>
      <c r="HG152" s="269"/>
      <c r="HH152" s="269"/>
      <c r="HI152" s="269"/>
      <c r="HJ152" s="269"/>
      <c r="HK152" s="269"/>
      <c r="HL152" s="269"/>
      <c r="HM152" s="269"/>
      <c r="HN152" s="269"/>
      <c r="HO152" s="269"/>
      <c r="HP152" s="269"/>
      <c r="HQ152" s="269"/>
      <c r="HR152" s="269"/>
      <c r="HS152" s="269"/>
      <c r="HT152" s="269"/>
      <c r="HU152" s="269"/>
      <c r="HV152" s="269"/>
      <c r="HW152" s="269"/>
      <c r="HX152" s="269"/>
      <c r="HY152" s="269"/>
      <c r="HZ152" s="269"/>
      <c r="IA152" s="269"/>
      <c r="IB152" s="269"/>
      <c r="IC152" s="269"/>
      <c r="ID152" s="269"/>
      <c r="IE152" s="269"/>
      <c r="IF152" s="269"/>
      <c r="IG152" s="269"/>
      <c r="IH152" s="269"/>
      <c r="II152" s="269"/>
      <c r="IJ152" s="269"/>
      <c r="IK152" s="269"/>
      <c r="IL152" s="269"/>
      <c r="IM152" s="269"/>
      <c r="IN152" s="269"/>
      <c r="IO152" s="269"/>
      <c r="IP152" s="269"/>
      <c r="IQ152" s="269"/>
    </row>
    <row r="153" spans="1:251" ht="12.75">
      <c r="A153" s="269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69"/>
      <c r="CC153" s="269"/>
      <c r="CD153" s="269"/>
      <c r="CE153" s="269"/>
      <c r="CF153" s="269"/>
      <c r="CG153" s="269"/>
      <c r="CH153" s="269"/>
      <c r="CI153" s="269"/>
      <c r="CJ153" s="269"/>
      <c r="CK153" s="269"/>
      <c r="CL153" s="269"/>
      <c r="CM153" s="269"/>
      <c r="CN153" s="269"/>
      <c r="CO153" s="269"/>
      <c r="CP153" s="269"/>
      <c r="CQ153" s="269"/>
      <c r="CR153" s="269"/>
      <c r="CS153" s="269"/>
      <c r="CT153" s="269"/>
      <c r="CU153" s="269"/>
      <c r="CV153" s="269"/>
      <c r="CW153" s="269"/>
      <c r="CX153" s="269"/>
      <c r="CY153" s="269"/>
      <c r="CZ153" s="269"/>
      <c r="DA153" s="269"/>
      <c r="DB153" s="269"/>
      <c r="DC153" s="269"/>
      <c r="DD153" s="269"/>
      <c r="DE153" s="269"/>
      <c r="DF153" s="269"/>
      <c r="DG153" s="269"/>
      <c r="DH153" s="269"/>
      <c r="DI153" s="269"/>
      <c r="DJ153" s="269"/>
      <c r="DK153" s="269"/>
      <c r="DL153" s="269"/>
      <c r="DM153" s="269"/>
      <c r="DN153" s="269"/>
      <c r="DO153" s="269"/>
      <c r="DP153" s="269"/>
      <c r="DQ153" s="269"/>
      <c r="DR153" s="269"/>
      <c r="DS153" s="269"/>
      <c r="DT153" s="269"/>
      <c r="DU153" s="269"/>
      <c r="DV153" s="269"/>
      <c r="DW153" s="269"/>
      <c r="DX153" s="269"/>
      <c r="DY153" s="269"/>
      <c r="DZ153" s="269"/>
      <c r="EA153" s="269"/>
      <c r="EB153" s="269"/>
      <c r="EC153" s="269"/>
      <c r="ED153" s="269"/>
      <c r="EE153" s="269"/>
      <c r="EF153" s="269"/>
      <c r="EG153" s="269"/>
      <c r="EH153" s="269"/>
      <c r="EI153" s="269"/>
      <c r="EJ153" s="269"/>
      <c r="EK153" s="269"/>
      <c r="EL153" s="269"/>
      <c r="EM153" s="269"/>
      <c r="EN153" s="269"/>
      <c r="EO153" s="269"/>
      <c r="EP153" s="269"/>
      <c r="EQ153" s="269"/>
      <c r="ER153" s="269"/>
      <c r="ES153" s="269"/>
      <c r="ET153" s="269"/>
      <c r="EU153" s="269"/>
      <c r="EV153" s="269"/>
      <c r="EW153" s="269"/>
      <c r="EX153" s="269"/>
      <c r="EY153" s="269"/>
      <c r="EZ153" s="269"/>
      <c r="FA153" s="269"/>
      <c r="FB153" s="269"/>
      <c r="FC153" s="269"/>
      <c r="FD153" s="269"/>
      <c r="FE153" s="269"/>
      <c r="FF153" s="269"/>
      <c r="FG153" s="269"/>
      <c r="FH153" s="269"/>
      <c r="FI153" s="269"/>
      <c r="FJ153" s="269"/>
      <c r="FK153" s="269"/>
      <c r="FL153" s="269"/>
      <c r="FM153" s="269"/>
      <c r="FN153" s="269"/>
      <c r="FO153" s="269"/>
      <c r="FP153" s="269"/>
      <c r="FQ153" s="269"/>
      <c r="FR153" s="269"/>
      <c r="FS153" s="269"/>
      <c r="FT153" s="269"/>
      <c r="FU153" s="269"/>
      <c r="FV153" s="269"/>
      <c r="FW153" s="269"/>
      <c r="FX153" s="269"/>
      <c r="FY153" s="269"/>
      <c r="FZ153" s="269"/>
      <c r="GA153" s="269"/>
      <c r="GB153" s="269"/>
      <c r="GC153" s="269"/>
      <c r="GD153" s="269"/>
      <c r="GE153" s="269"/>
      <c r="GF153" s="269"/>
      <c r="GG153" s="269"/>
      <c r="GH153" s="269"/>
      <c r="GI153" s="269"/>
      <c r="GJ153" s="269"/>
      <c r="GK153" s="269"/>
      <c r="GL153" s="269"/>
      <c r="GM153" s="269"/>
      <c r="GN153" s="269"/>
      <c r="GO153" s="269"/>
      <c r="GP153" s="269"/>
      <c r="GQ153" s="269"/>
      <c r="GR153" s="269"/>
      <c r="GS153" s="269"/>
      <c r="GT153" s="269"/>
      <c r="GU153" s="269"/>
      <c r="GV153" s="269"/>
      <c r="GW153" s="269"/>
      <c r="GX153" s="269"/>
      <c r="GY153" s="269"/>
      <c r="GZ153" s="269"/>
      <c r="HA153" s="269"/>
      <c r="HB153" s="269"/>
      <c r="HC153" s="269"/>
      <c r="HD153" s="269"/>
      <c r="HE153" s="269"/>
      <c r="HF153" s="269"/>
      <c r="HG153" s="269"/>
      <c r="HH153" s="269"/>
      <c r="HI153" s="269"/>
      <c r="HJ153" s="269"/>
      <c r="HK153" s="269"/>
      <c r="HL153" s="269"/>
      <c r="HM153" s="269"/>
      <c r="HN153" s="269"/>
      <c r="HO153" s="269"/>
      <c r="HP153" s="269"/>
      <c r="HQ153" s="269"/>
      <c r="HR153" s="269"/>
      <c r="HS153" s="269"/>
      <c r="HT153" s="269"/>
      <c r="HU153" s="269"/>
      <c r="HV153" s="269"/>
      <c r="HW153" s="269"/>
      <c r="HX153" s="269"/>
      <c r="HY153" s="269"/>
      <c r="HZ153" s="269"/>
      <c r="IA153" s="269"/>
      <c r="IB153" s="269"/>
      <c r="IC153" s="269"/>
      <c r="ID153" s="269"/>
      <c r="IE153" s="269"/>
      <c r="IF153" s="269"/>
      <c r="IG153" s="269"/>
      <c r="IH153" s="269"/>
      <c r="II153" s="269"/>
      <c r="IJ153" s="269"/>
      <c r="IK153" s="269"/>
      <c r="IL153" s="269"/>
      <c r="IM153" s="269"/>
      <c r="IN153" s="269"/>
      <c r="IO153" s="269"/>
      <c r="IP153" s="269"/>
      <c r="IQ153" s="269"/>
    </row>
    <row r="154" spans="1:251" ht="12.75">
      <c r="A154" s="269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/>
      <c r="BB154" s="269"/>
      <c r="BC154" s="269"/>
      <c r="BD154" s="269"/>
      <c r="BE154" s="269"/>
      <c r="BF154" s="269"/>
      <c r="BG154" s="269"/>
      <c r="BH154" s="269"/>
      <c r="BI154" s="269"/>
      <c r="BJ154" s="269"/>
      <c r="BK154" s="269"/>
      <c r="BL154" s="269"/>
      <c r="BM154" s="269"/>
      <c r="BN154" s="269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  <c r="CA154" s="269"/>
      <c r="CB154" s="269"/>
      <c r="CC154" s="269"/>
      <c r="CD154" s="269"/>
      <c r="CE154" s="269"/>
      <c r="CF154" s="269"/>
      <c r="CG154" s="269"/>
      <c r="CH154" s="269"/>
      <c r="CI154" s="269"/>
      <c r="CJ154" s="269"/>
      <c r="CK154" s="269"/>
      <c r="CL154" s="269"/>
      <c r="CM154" s="269"/>
      <c r="CN154" s="269"/>
      <c r="CO154" s="269"/>
      <c r="CP154" s="269"/>
      <c r="CQ154" s="269"/>
      <c r="CR154" s="269"/>
      <c r="CS154" s="269"/>
      <c r="CT154" s="269"/>
      <c r="CU154" s="269"/>
      <c r="CV154" s="269"/>
      <c r="CW154" s="269"/>
      <c r="CX154" s="269"/>
      <c r="CY154" s="269"/>
      <c r="CZ154" s="269"/>
      <c r="DA154" s="269"/>
      <c r="DB154" s="269"/>
      <c r="DC154" s="269"/>
      <c r="DD154" s="269"/>
      <c r="DE154" s="269"/>
      <c r="DF154" s="269"/>
      <c r="DG154" s="269"/>
      <c r="DH154" s="269"/>
      <c r="DI154" s="269"/>
      <c r="DJ154" s="269"/>
      <c r="DK154" s="269"/>
      <c r="DL154" s="269"/>
      <c r="DM154" s="269"/>
      <c r="DN154" s="269"/>
      <c r="DO154" s="269"/>
      <c r="DP154" s="269"/>
      <c r="DQ154" s="269"/>
      <c r="DR154" s="269"/>
      <c r="DS154" s="269"/>
      <c r="DT154" s="269"/>
      <c r="DU154" s="269"/>
      <c r="DV154" s="269"/>
      <c r="DW154" s="269"/>
      <c r="DX154" s="269"/>
      <c r="DY154" s="269"/>
      <c r="DZ154" s="269"/>
      <c r="EA154" s="269"/>
      <c r="EB154" s="269"/>
      <c r="EC154" s="269"/>
      <c r="ED154" s="269"/>
      <c r="EE154" s="269"/>
      <c r="EF154" s="269"/>
      <c r="EG154" s="269"/>
      <c r="EH154" s="269"/>
      <c r="EI154" s="269"/>
      <c r="EJ154" s="269"/>
      <c r="EK154" s="269"/>
      <c r="EL154" s="269"/>
      <c r="EM154" s="269"/>
      <c r="EN154" s="269"/>
      <c r="EO154" s="269"/>
      <c r="EP154" s="269"/>
      <c r="EQ154" s="269"/>
      <c r="ER154" s="269"/>
      <c r="ES154" s="269"/>
      <c r="ET154" s="269"/>
      <c r="EU154" s="269"/>
      <c r="EV154" s="269"/>
      <c r="EW154" s="269"/>
      <c r="EX154" s="269"/>
      <c r="EY154" s="269"/>
      <c r="EZ154" s="269"/>
      <c r="FA154" s="269"/>
      <c r="FB154" s="269"/>
      <c r="FC154" s="269"/>
      <c r="FD154" s="269"/>
      <c r="FE154" s="269"/>
      <c r="FF154" s="269"/>
      <c r="FG154" s="269"/>
      <c r="FH154" s="269"/>
      <c r="FI154" s="269"/>
      <c r="FJ154" s="269"/>
      <c r="FK154" s="269"/>
      <c r="FL154" s="269"/>
      <c r="FM154" s="269"/>
      <c r="FN154" s="269"/>
      <c r="FO154" s="269"/>
      <c r="FP154" s="269"/>
      <c r="FQ154" s="269"/>
      <c r="FR154" s="269"/>
      <c r="FS154" s="269"/>
      <c r="FT154" s="269"/>
      <c r="FU154" s="269"/>
      <c r="FV154" s="269"/>
      <c r="FW154" s="269"/>
      <c r="FX154" s="269"/>
      <c r="FY154" s="269"/>
      <c r="FZ154" s="269"/>
      <c r="GA154" s="269"/>
      <c r="GB154" s="269"/>
      <c r="GC154" s="269"/>
      <c r="GD154" s="269"/>
      <c r="GE154" s="269"/>
      <c r="GF154" s="269"/>
      <c r="GG154" s="269"/>
      <c r="GH154" s="269"/>
      <c r="GI154" s="269"/>
      <c r="GJ154" s="269"/>
      <c r="GK154" s="269"/>
      <c r="GL154" s="269"/>
      <c r="GM154" s="269"/>
      <c r="GN154" s="269"/>
      <c r="GO154" s="269"/>
      <c r="GP154" s="269"/>
      <c r="GQ154" s="269"/>
      <c r="GR154" s="269"/>
      <c r="GS154" s="269"/>
      <c r="GT154" s="269"/>
      <c r="GU154" s="269"/>
      <c r="GV154" s="269"/>
      <c r="GW154" s="269"/>
      <c r="GX154" s="269"/>
      <c r="GY154" s="269"/>
      <c r="GZ154" s="269"/>
      <c r="HA154" s="269"/>
      <c r="HB154" s="269"/>
      <c r="HC154" s="269"/>
      <c r="HD154" s="269"/>
      <c r="HE154" s="269"/>
      <c r="HF154" s="269"/>
      <c r="HG154" s="269"/>
      <c r="HH154" s="269"/>
      <c r="HI154" s="269"/>
      <c r="HJ154" s="269"/>
      <c r="HK154" s="269"/>
      <c r="HL154" s="269"/>
      <c r="HM154" s="269"/>
      <c r="HN154" s="269"/>
      <c r="HO154" s="269"/>
      <c r="HP154" s="269"/>
      <c r="HQ154" s="269"/>
      <c r="HR154" s="269"/>
      <c r="HS154" s="269"/>
      <c r="HT154" s="269"/>
      <c r="HU154" s="269"/>
      <c r="HV154" s="269"/>
      <c r="HW154" s="269"/>
      <c r="HX154" s="269"/>
      <c r="HY154" s="269"/>
      <c r="HZ154" s="269"/>
      <c r="IA154" s="269"/>
      <c r="IB154" s="269"/>
      <c r="IC154" s="269"/>
      <c r="ID154" s="269"/>
      <c r="IE154" s="269"/>
      <c r="IF154" s="269"/>
      <c r="IG154" s="269"/>
      <c r="IH154" s="269"/>
      <c r="II154" s="269"/>
      <c r="IJ154" s="269"/>
      <c r="IK154" s="269"/>
      <c r="IL154" s="269"/>
      <c r="IM154" s="269"/>
      <c r="IN154" s="269"/>
      <c r="IO154" s="269"/>
      <c r="IP154" s="269"/>
      <c r="IQ154" s="269"/>
    </row>
    <row r="155" spans="1:251" ht="12.75">
      <c r="A155" s="269"/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69"/>
      <c r="BW155" s="269"/>
      <c r="BX155" s="269"/>
      <c r="BY155" s="269"/>
      <c r="BZ155" s="269"/>
      <c r="CA155" s="269"/>
      <c r="CB155" s="269"/>
      <c r="CC155" s="269"/>
      <c r="CD155" s="269"/>
      <c r="CE155" s="269"/>
      <c r="CF155" s="269"/>
      <c r="CG155" s="269"/>
      <c r="CH155" s="269"/>
      <c r="CI155" s="269"/>
      <c r="CJ155" s="269"/>
      <c r="CK155" s="269"/>
      <c r="CL155" s="269"/>
      <c r="CM155" s="269"/>
      <c r="CN155" s="269"/>
      <c r="CO155" s="269"/>
      <c r="CP155" s="269"/>
      <c r="CQ155" s="269"/>
      <c r="CR155" s="269"/>
      <c r="CS155" s="269"/>
      <c r="CT155" s="269"/>
      <c r="CU155" s="269"/>
      <c r="CV155" s="269"/>
      <c r="CW155" s="269"/>
      <c r="CX155" s="269"/>
      <c r="CY155" s="269"/>
      <c r="CZ155" s="269"/>
      <c r="DA155" s="269"/>
      <c r="DB155" s="269"/>
      <c r="DC155" s="269"/>
      <c r="DD155" s="269"/>
      <c r="DE155" s="269"/>
      <c r="DF155" s="269"/>
      <c r="DG155" s="269"/>
      <c r="DH155" s="269"/>
      <c r="DI155" s="269"/>
      <c r="DJ155" s="269"/>
      <c r="DK155" s="269"/>
      <c r="DL155" s="269"/>
      <c r="DM155" s="269"/>
      <c r="DN155" s="269"/>
      <c r="DO155" s="269"/>
      <c r="DP155" s="269"/>
      <c r="DQ155" s="269"/>
      <c r="DR155" s="269"/>
      <c r="DS155" s="269"/>
      <c r="DT155" s="269"/>
      <c r="DU155" s="269"/>
      <c r="DV155" s="269"/>
      <c r="DW155" s="269"/>
      <c r="DX155" s="269"/>
      <c r="DY155" s="269"/>
      <c r="DZ155" s="269"/>
      <c r="EA155" s="269"/>
      <c r="EB155" s="269"/>
      <c r="EC155" s="269"/>
      <c r="ED155" s="269"/>
      <c r="EE155" s="269"/>
      <c r="EF155" s="269"/>
      <c r="EG155" s="269"/>
      <c r="EH155" s="269"/>
      <c r="EI155" s="269"/>
      <c r="EJ155" s="269"/>
      <c r="EK155" s="269"/>
      <c r="EL155" s="269"/>
      <c r="EM155" s="269"/>
      <c r="EN155" s="269"/>
      <c r="EO155" s="269"/>
      <c r="EP155" s="269"/>
      <c r="EQ155" s="269"/>
      <c r="ER155" s="269"/>
      <c r="ES155" s="269"/>
      <c r="ET155" s="269"/>
      <c r="EU155" s="269"/>
      <c r="EV155" s="269"/>
      <c r="EW155" s="269"/>
      <c r="EX155" s="269"/>
      <c r="EY155" s="269"/>
      <c r="EZ155" s="269"/>
      <c r="FA155" s="269"/>
      <c r="FB155" s="269"/>
      <c r="FC155" s="269"/>
      <c r="FD155" s="269"/>
      <c r="FE155" s="269"/>
      <c r="FF155" s="269"/>
      <c r="FG155" s="269"/>
      <c r="FH155" s="269"/>
      <c r="FI155" s="269"/>
      <c r="FJ155" s="269"/>
      <c r="FK155" s="269"/>
      <c r="FL155" s="269"/>
      <c r="FM155" s="269"/>
      <c r="FN155" s="269"/>
      <c r="FO155" s="269"/>
      <c r="FP155" s="269"/>
      <c r="FQ155" s="269"/>
      <c r="FR155" s="269"/>
      <c r="FS155" s="269"/>
      <c r="FT155" s="269"/>
      <c r="FU155" s="269"/>
      <c r="FV155" s="269"/>
      <c r="FW155" s="269"/>
      <c r="FX155" s="269"/>
      <c r="FY155" s="269"/>
      <c r="FZ155" s="269"/>
      <c r="GA155" s="269"/>
      <c r="GB155" s="269"/>
      <c r="GC155" s="269"/>
      <c r="GD155" s="269"/>
      <c r="GE155" s="269"/>
      <c r="GF155" s="269"/>
      <c r="GG155" s="269"/>
      <c r="GH155" s="269"/>
      <c r="GI155" s="269"/>
      <c r="GJ155" s="269"/>
      <c r="GK155" s="269"/>
      <c r="GL155" s="269"/>
      <c r="GM155" s="269"/>
      <c r="GN155" s="269"/>
      <c r="GO155" s="269"/>
      <c r="GP155" s="269"/>
      <c r="GQ155" s="269"/>
      <c r="GR155" s="269"/>
      <c r="GS155" s="269"/>
      <c r="GT155" s="269"/>
      <c r="GU155" s="269"/>
      <c r="GV155" s="269"/>
      <c r="GW155" s="269"/>
      <c r="GX155" s="269"/>
      <c r="GY155" s="269"/>
      <c r="GZ155" s="269"/>
      <c r="HA155" s="269"/>
      <c r="HB155" s="269"/>
      <c r="HC155" s="269"/>
      <c r="HD155" s="269"/>
      <c r="HE155" s="269"/>
      <c r="HF155" s="269"/>
      <c r="HG155" s="269"/>
      <c r="HH155" s="269"/>
      <c r="HI155" s="269"/>
      <c r="HJ155" s="269"/>
      <c r="HK155" s="269"/>
      <c r="HL155" s="269"/>
      <c r="HM155" s="269"/>
      <c r="HN155" s="269"/>
      <c r="HO155" s="269"/>
      <c r="HP155" s="269"/>
      <c r="HQ155" s="269"/>
      <c r="HR155" s="269"/>
      <c r="HS155" s="269"/>
      <c r="HT155" s="269"/>
      <c r="HU155" s="269"/>
      <c r="HV155" s="269"/>
      <c r="HW155" s="269"/>
      <c r="HX155" s="269"/>
      <c r="HY155" s="269"/>
      <c r="HZ155" s="269"/>
      <c r="IA155" s="269"/>
      <c r="IB155" s="269"/>
      <c r="IC155" s="269"/>
      <c r="ID155" s="269"/>
      <c r="IE155" s="269"/>
      <c r="IF155" s="269"/>
      <c r="IG155" s="269"/>
      <c r="IH155" s="269"/>
      <c r="II155" s="269"/>
      <c r="IJ155" s="269"/>
      <c r="IK155" s="269"/>
      <c r="IL155" s="269"/>
      <c r="IM155" s="269"/>
      <c r="IN155" s="269"/>
      <c r="IO155" s="269"/>
      <c r="IP155" s="269"/>
      <c r="IQ155" s="269"/>
    </row>
    <row r="156" spans="1:251" ht="12.75">
      <c r="A156" s="269"/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69"/>
      <c r="BZ156" s="269"/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69"/>
      <c r="CM156" s="269"/>
      <c r="CN156" s="269"/>
      <c r="CO156" s="269"/>
      <c r="CP156" s="269"/>
      <c r="CQ156" s="269"/>
      <c r="CR156" s="269"/>
      <c r="CS156" s="269"/>
      <c r="CT156" s="269"/>
      <c r="CU156" s="269"/>
      <c r="CV156" s="269"/>
      <c r="CW156" s="269"/>
      <c r="CX156" s="269"/>
      <c r="CY156" s="269"/>
      <c r="CZ156" s="269"/>
      <c r="DA156" s="269"/>
      <c r="DB156" s="269"/>
      <c r="DC156" s="269"/>
      <c r="DD156" s="269"/>
      <c r="DE156" s="269"/>
      <c r="DF156" s="269"/>
      <c r="DG156" s="269"/>
      <c r="DH156" s="269"/>
      <c r="DI156" s="269"/>
      <c r="DJ156" s="269"/>
      <c r="DK156" s="269"/>
      <c r="DL156" s="269"/>
      <c r="DM156" s="269"/>
      <c r="DN156" s="269"/>
      <c r="DO156" s="269"/>
      <c r="DP156" s="269"/>
      <c r="DQ156" s="269"/>
      <c r="DR156" s="269"/>
      <c r="DS156" s="269"/>
      <c r="DT156" s="269"/>
      <c r="DU156" s="269"/>
      <c r="DV156" s="269"/>
      <c r="DW156" s="269"/>
      <c r="DX156" s="269"/>
      <c r="DY156" s="269"/>
      <c r="DZ156" s="269"/>
      <c r="EA156" s="269"/>
      <c r="EB156" s="269"/>
      <c r="EC156" s="269"/>
      <c r="ED156" s="269"/>
      <c r="EE156" s="269"/>
      <c r="EF156" s="269"/>
      <c r="EG156" s="269"/>
      <c r="EH156" s="269"/>
      <c r="EI156" s="269"/>
      <c r="EJ156" s="269"/>
      <c r="EK156" s="269"/>
      <c r="EL156" s="269"/>
      <c r="EM156" s="269"/>
      <c r="EN156" s="269"/>
      <c r="EO156" s="269"/>
      <c r="EP156" s="269"/>
      <c r="EQ156" s="269"/>
      <c r="ER156" s="269"/>
      <c r="ES156" s="269"/>
      <c r="ET156" s="269"/>
      <c r="EU156" s="269"/>
      <c r="EV156" s="269"/>
      <c r="EW156" s="269"/>
      <c r="EX156" s="269"/>
      <c r="EY156" s="269"/>
      <c r="EZ156" s="269"/>
      <c r="FA156" s="269"/>
      <c r="FB156" s="269"/>
      <c r="FC156" s="269"/>
      <c r="FD156" s="269"/>
      <c r="FE156" s="269"/>
      <c r="FF156" s="269"/>
      <c r="FG156" s="269"/>
      <c r="FH156" s="269"/>
      <c r="FI156" s="269"/>
      <c r="FJ156" s="269"/>
      <c r="FK156" s="269"/>
      <c r="FL156" s="269"/>
      <c r="FM156" s="269"/>
      <c r="FN156" s="269"/>
      <c r="FO156" s="269"/>
      <c r="FP156" s="269"/>
      <c r="FQ156" s="269"/>
      <c r="FR156" s="269"/>
      <c r="FS156" s="269"/>
      <c r="FT156" s="269"/>
      <c r="FU156" s="269"/>
      <c r="FV156" s="269"/>
      <c r="FW156" s="269"/>
      <c r="FX156" s="269"/>
      <c r="FY156" s="269"/>
      <c r="FZ156" s="269"/>
      <c r="GA156" s="269"/>
      <c r="GB156" s="269"/>
      <c r="GC156" s="269"/>
      <c r="GD156" s="269"/>
      <c r="GE156" s="269"/>
      <c r="GF156" s="269"/>
      <c r="GG156" s="269"/>
      <c r="GH156" s="269"/>
      <c r="GI156" s="269"/>
      <c r="GJ156" s="269"/>
      <c r="GK156" s="269"/>
      <c r="GL156" s="269"/>
      <c r="GM156" s="269"/>
      <c r="GN156" s="269"/>
      <c r="GO156" s="269"/>
      <c r="GP156" s="269"/>
      <c r="GQ156" s="269"/>
      <c r="GR156" s="269"/>
      <c r="GS156" s="269"/>
      <c r="GT156" s="269"/>
      <c r="GU156" s="269"/>
      <c r="GV156" s="269"/>
      <c r="GW156" s="269"/>
      <c r="GX156" s="269"/>
      <c r="GY156" s="269"/>
      <c r="GZ156" s="269"/>
      <c r="HA156" s="269"/>
      <c r="HB156" s="269"/>
      <c r="HC156" s="269"/>
      <c r="HD156" s="269"/>
      <c r="HE156" s="269"/>
      <c r="HF156" s="269"/>
      <c r="HG156" s="269"/>
      <c r="HH156" s="269"/>
      <c r="HI156" s="269"/>
      <c r="HJ156" s="269"/>
      <c r="HK156" s="269"/>
      <c r="HL156" s="269"/>
      <c r="HM156" s="269"/>
      <c r="HN156" s="269"/>
      <c r="HO156" s="269"/>
      <c r="HP156" s="269"/>
      <c r="HQ156" s="269"/>
      <c r="HR156" s="269"/>
      <c r="HS156" s="269"/>
      <c r="HT156" s="269"/>
      <c r="HU156" s="269"/>
      <c r="HV156" s="269"/>
      <c r="HW156" s="269"/>
      <c r="HX156" s="269"/>
      <c r="HY156" s="269"/>
      <c r="HZ156" s="269"/>
      <c r="IA156" s="269"/>
      <c r="IB156" s="269"/>
      <c r="IC156" s="269"/>
      <c r="ID156" s="269"/>
      <c r="IE156" s="269"/>
      <c r="IF156" s="269"/>
      <c r="IG156" s="269"/>
      <c r="IH156" s="269"/>
      <c r="II156" s="269"/>
      <c r="IJ156" s="269"/>
      <c r="IK156" s="269"/>
      <c r="IL156" s="269"/>
      <c r="IM156" s="269"/>
      <c r="IN156" s="269"/>
      <c r="IO156" s="269"/>
      <c r="IP156" s="269"/>
      <c r="IQ156" s="269"/>
    </row>
    <row r="157" spans="1:251" ht="12.75">
      <c r="A157" s="269"/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69"/>
      <c r="BG157" s="269"/>
      <c r="BH157" s="269"/>
      <c r="BI157" s="269"/>
      <c r="BJ157" s="269"/>
      <c r="BK157" s="269"/>
      <c r="BL157" s="269"/>
      <c r="BM157" s="269"/>
      <c r="BN157" s="269"/>
      <c r="BO157" s="269"/>
      <c r="BP157" s="269"/>
      <c r="BQ157" s="269"/>
      <c r="BR157" s="269"/>
      <c r="BS157" s="269"/>
      <c r="BT157" s="269"/>
      <c r="BU157" s="269"/>
      <c r="BV157" s="269"/>
      <c r="BW157" s="269"/>
      <c r="BX157" s="269"/>
      <c r="BY157" s="269"/>
      <c r="BZ157" s="269"/>
      <c r="CA157" s="269"/>
      <c r="CB157" s="269"/>
      <c r="CC157" s="269"/>
      <c r="CD157" s="269"/>
      <c r="CE157" s="269"/>
      <c r="CF157" s="269"/>
      <c r="CG157" s="269"/>
      <c r="CH157" s="269"/>
      <c r="CI157" s="269"/>
      <c r="CJ157" s="269"/>
      <c r="CK157" s="269"/>
      <c r="CL157" s="269"/>
      <c r="CM157" s="269"/>
      <c r="CN157" s="269"/>
      <c r="CO157" s="269"/>
      <c r="CP157" s="269"/>
      <c r="CQ157" s="269"/>
      <c r="CR157" s="269"/>
      <c r="CS157" s="269"/>
      <c r="CT157" s="269"/>
      <c r="CU157" s="269"/>
      <c r="CV157" s="269"/>
      <c r="CW157" s="269"/>
      <c r="CX157" s="269"/>
      <c r="CY157" s="269"/>
      <c r="CZ157" s="269"/>
      <c r="DA157" s="269"/>
      <c r="DB157" s="269"/>
      <c r="DC157" s="269"/>
      <c r="DD157" s="269"/>
      <c r="DE157" s="269"/>
      <c r="DF157" s="269"/>
      <c r="DG157" s="269"/>
      <c r="DH157" s="269"/>
      <c r="DI157" s="269"/>
      <c r="DJ157" s="269"/>
      <c r="DK157" s="269"/>
      <c r="DL157" s="269"/>
      <c r="DM157" s="269"/>
      <c r="DN157" s="269"/>
      <c r="DO157" s="269"/>
      <c r="DP157" s="269"/>
      <c r="DQ157" s="269"/>
      <c r="DR157" s="269"/>
      <c r="DS157" s="269"/>
      <c r="DT157" s="269"/>
      <c r="DU157" s="269"/>
      <c r="DV157" s="269"/>
      <c r="DW157" s="269"/>
      <c r="DX157" s="269"/>
      <c r="DY157" s="269"/>
      <c r="DZ157" s="269"/>
      <c r="EA157" s="269"/>
      <c r="EB157" s="269"/>
      <c r="EC157" s="269"/>
      <c r="ED157" s="269"/>
      <c r="EE157" s="269"/>
      <c r="EF157" s="269"/>
      <c r="EG157" s="269"/>
      <c r="EH157" s="269"/>
      <c r="EI157" s="269"/>
      <c r="EJ157" s="269"/>
      <c r="EK157" s="269"/>
      <c r="EL157" s="269"/>
      <c r="EM157" s="269"/>
      <c r="EN157" s="269"/>
      <c r="EO157" s="269"/>
      <c r="EP157" s="269"/>
      <c r="EQ157" s="269"/>
      <c r="ER157" s="269"/>
      <c r="ES157" s="269"/>
      <c r="ET157" s="269"/>
      <c r="EU157" s="269"/>
      <c r="EV157" s="269"/>
      <c r="EW157" s="269"/>
      <c r="EX157" s="269"/>
      <c r="EY157" s="269"/>
      <c r="EZ157" s="269"/>
      <c r="FA157" s="269"/>
      <c r="FB157" s="269"/>
      <c r="FC157" s="269"/>
      <c r="FD157" s="269"/>
      <c r="FE157" s="269"/>
      <c r="FF157" s="269"/>
      <c r="FG157" s="269"/>
      <c r="FH157" s="269"/>
      <c r="FI157" s="269"/>
      <c r="FJ157" s="269"/>
      <c r="FK157" s="269"/>
      <c r="FL157" s="269"/>
      <c r="FM157" s="269"/>
      <c r="FN157" s="269"/>
      <c r="FO157" s="269"/>
      <c r="FP157" s="269"/>
      <c r="FQ157" s="269"/>
      <c r="FR157" s="269"/>
      <c r="FS157" s="269"/>
      <c r="FT157" s="269"/>
      <c r="FU157" s="269"/>
      <c r="FV157" s="269"/>
      <c r="FW157" s="269"/>
      <c r="FX157" s="269"/>
      <c r="FY157" s="269"/>
      <c r="FZ157" s="269"/>
      <c r="GA157" s="269"/>
      <c r="GB157" s="269"/>
      <c r="GC157" s="269"/>
      <c r="GD157" s="269"/>
      <c r="GE157" s="269"/>
      <c r="GF157" s="269"/>
      <c r="GG157" s="269"/>
      <c r="GH157" s="269"/>
      <c r="GI157" s="269"/>
      <c r="GJ157" s="269"/>
      <c r="GK157" s="269"/>
      <c r="GL157" s="269"/>
      <c r="GM157" s="269"/>
      <c r="GN157" s="269"/>
      <c r="GO157" s="269"/>
      <c r="GP157" s="269"/>
      <c r="GQ157" s="269"/>
      <c r="GR157" s="269"/>
      <c r="GS157" s="269"/>
      <c r="GT157" s="269"/>
      <c r="GU157" s="269"/>
      <c r="GV157" s="269"/>
      <c r="GW157" s="269"/>
      <c r="GX157" s="269"/>
      <c r="GY157" s="269"/>
      <c r="GZ157" s="269"/>
      <c r="HA157" s="269"/>
      <c r="HB157" s="269"/>
      <c r="HC157" s="269"/>
      <c r="HD157" s="269"/>
      <c r="HE157" s="269"/>
      <c r="HF157" s="269"/>
      <c r="HG157" s="269"/>
      <c r="HH157" s="269"/>
      <c r="HI157" s="269"/>
      <c r="HJ157" s="269"/>
      <c r="HK157" s="269"/>
      <c r="HL157" s="269"/>
      <c r="HM157" s="269"/>
      <c r="HN157" s="269"/>
      <c r="HO157" s="269"/>
      <c r="HP157" s="269"/>
      <c r="HQ157" s="269"/>
      <c r="HR157" s="269"/>
      <c r="HS157" s="269"/>
      <c r="HT157" s="269"/>
      <c r="HU157" s="269"/>
      <c r="HV157" s="269"/>
      <c r="HW157" s="269"/>
      <c r="HX157" s="269"/>
      <c r="HY157" s="269"/>
      <c r="HZ157" s="269"/>
      <c r="IA157" s="269"/>
      <c r="IB157" s="269"/>
      <c r="IC157" s="269"/>
      <c r="ID157" s="269"/>
      <c r="IE157" s="269"/>
      <c r="IF157" s="269"/>
      <c r="IG157" s="269"/>
      <c r="IH157" s="269"/>
      <c r="II157" s="269"/>
      <c r="IJ157" s="269"/>
      <c r="IK157" s="269"/>
      <c r="IL157" s="269"/>
      <c r="IM157" s="269"/>
      <c r="IN157" s="269"/>
      <c r="IO157" s="269"/>
      <c r="IP157" s="269"/>
      <c r="IQ157" s="269"/>
    </row>
    <row r="158" spans="1:251" ht="12.75">
      <c r="A158" s="269"/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269"/>
      <c r="BD158" s="269"/>
      <c r="BE158" s="269"/>
      <c r="BF158" s="269"/>
      <c r="BG158" s="269"/>
      <c r="BH158" s="269"/>
      <c r="BI158" s="269"/>
      <c r="BJ158" s="269"/>
      <c r="BK158" s="269"/>
      <c r="BL158" s="269"/>
      <c r="BM158" s="269"/>
      <c r="BN158" s="269"/>
      <c r="BO158" s="269"/>
      <c r="BP158" s="269"/>
      <c r="BQ158" s="269"/>
      <c r="BR158" s="269"/>
      <c r="BS158" s="269"/>
      <c r="BT158" s="269"/>
      <c r="BU158" s="269"/>
      <c r="BV158" s="269"/>
      <c r="BW158" s="269"/>
      <c r="BX158" s="269"/>
      <c r="BY158" s="269"/>
      <c r="BZ158" s="269"/>
      <c r="CA158" s="269"/>
      <c r="CB158" s="269"/>
      <c r="CC158" s="269"/>
      <c r="CD158" s="269"/>
      <c r="CE158" s="269"/>
      <c r="CF158" s="269"/>
      <c r="CG158" s="269"/>
      <c r="CH158" s="269"/>
      <c r="CI158" s="269"/>
      <c r="CJ158" s="269"/>
      <c r="CK158" s="269"/>
      <c r="CL158" s="269"/>
      <c r="CM158" s="269"/>
      <c r="CN158" s="269"/>
      <c r="CO158" s="269"/>
      <c r="CP158" s="269"/>
      <c r="CQ158" s="269"/>
      <c r="CR158" s="269"/>
      <c r="CS158" s="269"/>
      <c r="CT158" s="269"/>
      <c r="CU158" s="269"/>
      <c r="CV158" s="269"/>
      <c r="CW158" s="269"/>
      <c r="CX158" s="269"/>
      <c r="CY158" s="269"/>
      <c r="CZ158" s="269"/>
      <c r="DA158" s="269"/>
      <c r="DB158" s="269"/>
      <c r="DC158" s="269"/>
      <c r="DD158" s="269"/>
      <c r="DE158" s="269"/>
      <c r="DF158" s="269"/>
      <c r="DG158" s="269"/>
      <c r="DH158" s="269"/>
      <c r="DI158" s="269"/>
      <c r="DJ158" s="269"/>
      <c r="DK158" s="269"/>
      <c r="DL158" s="269"/>
      <c r="DM158" s="269"/>
      <c r="DN158" s="269"/>
      <c r="DO158" s="269"/>
      <c r="DP158" s="269"/>
      <c r="DQ158" s="269"/>
      <c r="DR158" s="269"/>
      <c r="DS158" s="269"/>
      <c r="DT158" s="269"/>
      <c r="DU158" s="269"/>
      <c r="DV158" s="269"/>
      <c r="DW158" s="269"/>
      <c r="DX158" s="269"/>
      <c r="DY158" s="269"/>
      <c r="DZ158" s="269"/>
      <c r="EA158" s="269"/>
      <c r="EB158" s="269"/>
      <c r="EC158" s="269"/>
      <c r="ED158" s="269"/>
      <c r="EE158" s="269"/>
      <c r="EF158" s="269"/>
      <c r="EG158" s="269"/>
      <c r="EH158" s="269"/>
      <c r="EI158" s="269"/>
      <c r="EJ158" s="269"/>
      <c r="EK158" s="269"/>
      <c r="EL158" s="269"/>
      <c r="EM158" s="269"/>
      <c r="EN158" s="269"/>
      <c r="EO158" s="269"/>
      <c r="EP158" s="269"/>
      <c r="EQ158" s="269"/>
      <c r="ER158" s="269"/>
      <c r="ES158" s="269"/>
      <c r="ET158" s="269"/>
      <c r="EU158" s="269"/>
      <c r="EV158" s="269"/>
      <c r="EW158" s="269"/>
      <c r="EX158" s="269"/>
      <c r="EY158" s="269"/>
      <c r="EZ158" s="269"/>
      <c r="FA158" s="269"/>
      <c r="FB158" s="269"/>
      <c r="FC158" s="269"/>
      <c r="FD158" s="269"/>
      <c r="FE158" s="269"/>
      <c r="FF158" s="269"/>
      <c r="FG158" s="269"/>
      <c r="FH158" s="269"/>
      <c r="FI158" s="269"/>
      <c r="FJ158" s="269"/>
      <c r="FK158" s="269"/>
      <c r="FL158" s="269"/>
      <c r="FM158" s="269"/>
      <c r="FN158" s="269"/>
      <c r="FO158" s="269"/>
      <c r="FP158" s="269"/>
      <c r="FQ158" s="269"/>
      <c r="FR158" s="269"/>
      <c r="FS158" s="269"/>
      <c r="FT158" s="269"/>
      <c r="FU158" s="269"/>
      <c r="FV158" s="269"/>
      <c r="FW158" s="269"/>
      <c r="FX158" s="269"/>
      <c r="FY158" s="269"/>
      <c r="FZ158" s="269"/>
      <c r="GA158" s="269"/>
      <c r="GB158" s="269"/>
      <c r="GC158" s="269"/>
      <c r="GD158" s="269"/>
      <c r="GE158" s="269"/>
      <c r="GF158" s="269"/>
      <c r="GG158" s="269"/>
      <c r="GH158" s="269"/>
      <c r="GI158" s="269"/>
      <c r="GJ158" s="269"/>
      <c r="GK158" s="269"/>
      <c r="GL158" s="269"/>
      <c r="GM158" s="269"/>
      <c r="GN158" s="269"/>
      <c r="GO158" s="269"/>
      <c r="GP158" s="269"/>
      <c r="GQ158" s="269"/>
      <c r="GR158" s="269"/>
      <c r="GS158" s="269"/>
      <c r="GT158" s="269"/>
      <c r="GU158" s="269"/>
      <c r="GV158" s="269"/>
      <c r="GW158" s="269"/>
      <c r="GX158" s="269"/>
      <c r="GY158" s="269"/>
      <c r="GZ158" s="269"/>
      <c r="HA158" s="269"/>
      <c r="HB158" s="269"/>
      <c r="HC158" s="269"/>
      <c r="HD158" s="269"/>
      <c r="HE158" s="269"/>
      <c r="HF158" s="269"/>
      <c r="HG158" s="269"/>
      <c r="HH158" s="269"/>
      <c r="HI158" s="269"/>
      <c r="HJ158" s="269"/>
      <c r="HK158" s="269"/>
      <c r="HL158" s="269"/>
      <c r="HM158" s="269"/>
      <c r="HN158" s="269"/>
      <c r="HO158" s="269"/>
      <c r="HP158" s="269"/>
      <c r="HQ158" s="269"/>
      <c r="HR158" s="269"/>
      <c r="HS158" s="269"/>
      <c r="HT158" s="269"/>
      <c r="HU158" s="269"/>
      <c r="HV158" s="269"/>
      <c r="HW158" s="269"/>
      <c r="HX158" s="269"/>
      <c r="HY158" s="269"/>
      <c r="HZ158" s="269"/>
      <c r="IA158" s="269"/>
      <c r="IB158" s="269"/>
      <c r="IC158" s="269"/>
      <c r="ID158" s="269"/>
      <c r="IE158" s="269"/>
      <c r="IF158" s="269"/>
      <c r="IG158" s="269"/>
      <c r="IH158" s="269"/>
      <c r="II158" s="269"/>
      <c r="IJ158" s="269"/>
      <c r="IK158" s="269"/>
      <c r="IL158" s="269"/>
      <c r="IM158" s="269"/>
      <c r="IN158" s="269"/>
      <c r="IO158" s="269"/>
      <c r="IP158" s="269"/>
      <c r="IQ158" s="269"/>
    </row>
    <row r="159" spans="1:251" ht="12.75">
      <c r="A159" s="269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69"/>
      <c r="BV159" s="269"/>
      <c r="BW159" s="269"/>
      <c r="BX159" s="269"/>
      <c r="BY159" s="269"/>
      <c r="BZ159" s="269"/>
      <c r="CA159" s="269"/>
      <c r="CB159" s="269"/>
      <c r="CC159" s="269"/>
      <c r="CD159" s="269"/>
      <c r="CE159" s="269"/>
      <c r="CF159" s="269"/>
      <c r="CG159" s="269"/>
      <c r="CH159" s="269"/>
      <c r="CI159" s="269"/>
      <c r="CJ159" s="269"/>
      <c r="CK159" s="269"/>
      <c r="CL159" s="269"/>
      <c r="CM159" s="269"/>
      <c r="CN159" s="269"/>
      <c r="CO159" s="269"/>
      <c r="CP159" s="269"/>
      <c r="CQ159" s="269"/>
      <c r="CR159" s="269"/>
      <c r="CS159" s="269"/>
      <c r="CT159" s="269"/>
      <c r="CU159" s="269"/>
      <c r="CV159" s="269"/>
      <c r="CW159" s="269"/>
      <c r="CX159" s="269"/>
      <c r="CY159" s="269"/>
      <c r="CZ159" s="269"/>
      <c r="DA159" s="269"/>
      <c r="DB159" s="269"/>
      <c r="DC159" s="269"/>
      <c r="DD159" s="269"/>
      <c r="DE159" s="269"/>
      <c r="DF159" s="269"/>
      <c r="DG159" s="269"/>
      <c r="DH159" s="269"/>
      <c r="DI159" s="269"/>
      <c r="DJ159" s="269"/>
      <c r="DK159" s="269"/>
      <c r="DL159" s="269"/>
      <c r="DM159" s="269"/>
      <c r="DN159" s="269"/>
      <c r="DO159" s="269"/>
      <c r="DP159" s="269"/>
      <c r="DQ159" s="269"/>
      <c r="DR159" s="269"/>
      <c r="DS159" s="269"/>
      <c r="DT159" s="269"/>
      <c r="DU159" s="269"/>
      <c r="DV159" s="269"/>
      <c r="DW159" s="269"/>
      <c r="DX159" s="269"/>
      <c r="DY159" s="269"/>
      <c r="DZ159" s="269"/>
      <c r="EA159" s="269"/>
      <c r="EB159" s="269"/>
      <c r="EC159" s="269"/>
      <c r="ED159" s="269"/>
      <c r="EE159" s="269"/>
      <c r="EF159" s="269"/>
      <c r="EG159" s="269"/>
      <c r="EH159" s="269"/>
      <c r="EI159" s="269"/>
      <c r="EJ159" s="269"/>
      <c r="EK159" s="269"/>
      <c r="EL159" s="269"/>
      <c r="EM159" s="269"/>
      <c r="EN159" s="269"/>
      <c r="EO159" s="269"/>
      <c r="EP159" s="269"/>
      <c r="EQ159" s="269"/>
      <c r="ER159" s="269"/>
      <c r="ES159" s="269"/>
      <c r="ET159" s="269"/>
      <c r="EU159" s="269"/>
      <c r="EV159" s="269"/>
      <c r="EW159" s="269"/>
      <c r="EX159" s="269"/>
      <c r="EY159" s="269"/>
      <c r="EZ159" s="269"/>
      <c r="FA159" s="269"/>
      <c r="FB159" s="269"/>
      <c r="FC159" s="269"/>
      <c r="FD159" s="269"/>
      <c r="FE159" s="269"/>
      <c r="FF159" s="269"/>
      <c r="FG159" s="269"/>
      <c r="FH159" s="269"/>
      <c r="FI159" s="269"/>
      <c r="FJ159" s="269"/>
      <c r="FK159" s="269"/>
      <c r="FL159" s="269"/>
      <c r="FM159" s="269"/>
      <c r="FN159" s="269"/>
      <c r="FO159" s="269"/>
      <c r="FP159" s="269"/>
      <c r="FQ159" s="269"/>
      <c r="FR159" s="269"/>
      <c r="FS159" s="269"/>
      <c r="FT159" s="269"/>
      <c r="FU159" s="269"/>
      <c r="FV159" s="269"/>
      <c r="FW159" s="269"/>
      <c r="FX159" s="269"/>
      <c r="FY159" s="269"/>
      <c r="FZ159" s="269"/>
      <c r="GA159" s="269"/>
      <c r="GB159" s="269"/>
      <c r="GC159" s="269"/>
      <c r="GD159" s="269"/>
      <c r="GE159" s="269"/>
      <c r="GF159" s="269"/>
      <c r="GG159" s="269"/>
      <c r="GH159" s="269"/>
      <c r="GI159" s="269"/>
      <c r="GJ159" s="269"/>
      <c r="GK159" s="269"/>
      <c r="GL159" s="269"/>
      <c r="GM159" s="269"/>
      <c r="GN159" s="269"/>
      <c r="GO159" s="269"/>
      <c r="GP159" s="269"/>
      <c r="GQ159" s="269"/>
      <c r="GR159" s="269"/>
      <c r="GS159" s="269"/>
      <c r="GT159" s="269"/>
      <c r="GU159" s="269"/>
      <c r="GV159" s="269"/>
      <c r="GW159" s="269"/>
      <c r="GX159" s="269"/>
      <c r="GY159" s="269"/>
      <c r="GZ159" s="269"/>
      <c r="HA159" s="269"/>
      <c r="HB159" s="269"/>
      <c r="HC159" s="269"/>
      <c r="HD159" s="269"/>
      <c r="HE159" s="269"/>
      <c r="HF159" s="269"/>
      <c r="HG159" s="269"/>
      <c r="HH159" s="269"/>
      <c r="HI159" s="269"/>
      <c r="HJ159" s="269"/>
      <c r="HK159" s="269"/>
      <c r="HL159" s="269"/>
      <c r="HM159" s="269"/>
      <c r="HN159" s="269"/>
      <c r="HO159" s="269"/>
      <c r="HP159" s="269"/>
      <c r="HQ159" s="269"/>
      <c r="HR159" s="269"/>
      <c r="HS159" s="269"/>
      <c r="HT159" s="269"/>
      <c r="HU159" s="269"/>
      <c r="HV159" s="269"/>
      <c r="HW159" s="269"/>
      <c r="HX159" s="269"/>
      <c r="HY159" s="269"/>
      <c r="HZ159" s="269"/>
      <c r="IA159" s="269"/>
      <c r="IB159" s="269"/>
      <c r="IC159" s="269"/>
      <c r="ID159" s="269"/>
      <c r="IE159" s="269"/>
      <c r="IF159" s="269"/>
      <c r="IG159" s="269"/>
      <c r="IH159" s="269"/>
      <c r="II159" s="269"/>
      <c r="IJ159" s="269"/>
      <c r="IK159" s="269"/>
      <c r="IL159" s="269"/>
      <c r="IM159" s="269"/>
      <c r="IN159" s="269"/>
      <c r="IO159" s="269"/>
      <c r="IP159" s="269"/>
      <c r="IQ159" s="269"/>
    </row>
    <row r="160" spans="1:251" ht="12.75">
      <c r="A160" s="269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  <c r="BK160" s="269"/>
      <c r="BL160" s="269"/>
      <c r="BM160" s="269"/>
      <c r="BN160" s="269"/>
      <c r="BO160" s="269"/>
      <c r="BP160" s="269"/>
      <c r="BQ160" s="269"/>
      <c r="BR160" s="269"/>
      <c r="BS160" s="269"/>
      <c r="BT160" s="269"/>
      <c r="BU160" s="269"/>
      <c r="BV160" s="269"/>
      <c r="BW160" s="269"/>
      <c r="BX160" s="269"/>
      <c r="BY160" s="269"/>
      <c r="BZ160" s="269"/>
      <c r="CA160" s="269"/>
      <c r="CB160" s="269"/>
      <c r="CC160" s="269"/>
      <c r="CD160" s="269"/>
      <c r="CE160" s="269"/>
      <c r="CF160" s="269"/>
      <c r="CG160" s="269"/>
      <c r="CH160" s="269"/>
      <c r="CI160" s="269"/>
      <c r="CJ160" s="269"/>
      <c r="CK160" s="269"/>
      <c r="CL160" s="269"/>
      <c r="CM160" s="269"/>
      <c r="CN160" s="269"/>
      <c r="CO160" s="269"/>
      <c r="CP160" s="269"/>
      <c r="CQ160" s="269"/>
      <c r="CR160" s="269"/>
      <c r="CS160" s="269"/>
      <c r="CT160" s="269"/>
      <c r="CU160" s="269"/>
      <c r="CV160" s="269"/>
      <c r="CW160" s="269"/>
      <c r="CX160" s="269"/>
      <c r="CY160" s="269"/>
      <c r="CZ160" s="269"/>
      <c r="DA160" s="269"/>
      <c r="DB160" s="269"/>
      <c r="DC160" s="269"/>
      <c r="DD160" s="269"/>
      <c r="DE160" s="269"/>
      <c r="DF160" s="269"/>
      <c r="DG160" s="269"/>
      <c r="DH160" s="269"/>
      <c r="DI160" s="269"/>
      <c r="DJ160" s="269"/>
      <c r="DK160" s="269"/>
      <c r="DL160" s="269"/>
      <c r="DM160" s="269"/>
      <c r="DN160" s="269"/>
      <c r="DO160" s="269"/>
      <c r="DP160" s="269"/>
      <c r="DQ160" s="269"/>
      <c r="DR160" s="269"/>
      <c r="DS160" s="269"/>
      <c r="DT160" s="269"/>
      <c r="DU160" s="269"/>
      <c r="DV160" s="269"/>
      <c r="DW160" s="269"/>
      <c r="DX160" s="269"/>
      <c r="DY160" s="269"/>
      <c r="DZ160" s="269"/>
      <c r="EA160" s="269"/>
      <c r="EB160" s="269"/>
      <c r="EC160" s="269"/>
      <c r="ED160" s="269"/>
      <c r="EE160" s="269"/>
      <c r="EF160" s="269"/>
      <c r="EG160" s="269"/>
      <c r="EH160" s="269"/>
      <c r="EI160" s="269"/>
      <c r="EJ160" s="269"/>
      <c r="EK160" s="269"/>
      <c r="EL160" s="269"/>
      <c r="EM160" s="269"/>
      <c r="EN160" s="269"/>
      <c r="EO160" s="269"/>
      <c r="EP160" s="269"/>
      <c r="EQ160" s="269"/>
      <c r="ER160" s="269"/>
      <c r="ES160" s="269"/>
      <c r="ET160" s="269"/>
      <c r="EU160" s="269"/>
      <c r="EV160" s="269"/>
      <c r="EW160" s="269"/>
      <c r="EX160" s="269"/>
      <c r="EY160" s="269"/>
      <c r="EZ160" s="269"/>
      <c r="FA160" s="269"/>
      <c r="FB160" s="269"/>
      <c r="FC160" s="269"/>
      <c r="FD160" s="269"/>
      <c r="FE160" s="269"/>
      <c r="FF160" s="269"/>
      <c r="FG160" s="269"/>
      <c r="FH160" s="269"/>
      <c r="FI160" s="269"/>
      <c r="FJ160" s="269"/>
      <c r="FK160" s="269"/>
      <c r="FL160" s="269"/>
      <c r="FM160" s="269"/>
      <c r="FN160" s="269"/>
      <c r="FO160" s="269"/>
      <c r="FP160" s="269"/>
      <c r="FQ160" s="269"/>
      <c r="FR160" s="269"/>
      <c r="FS160" s="269"/>
      <c r="FT160" s="269"/>
      <c r="FU160" s="269"/>
      <c r="FV160" s="269"/>
      <c r="FW160" s="269"/>
      <c r="FX160" s="269"/>
      <c r="FY160" s="269"/>
      <c r="FZ160" s="269"/>
      <c r="GA160" s="269"/>
      <c r="GB160" s="269"/>
      <c r="GC160" s="269"/>
      <c r="GD160" s="269"/>
      <c r="GE160" s="269"/>
      <c r="GF160" s="269"/>
      <c r="GG160" s="269"/>
      <c r="GH160" s="269"/>
      <c r="GI160" s="269"/>
      <c r="GJ160" s="269"/>
      <c r="GK160" s="269"/>
      <c r="GL160" s="269"/>
      <c r="GM160" s="269"/>
      <c r="GN160" s="269"/>
      <c r="GO160" s="269"/>
      <c r="GP160" s="269"/>
      <c r="GQ160" s="269"/>
      <c r="GR160" s="269"/>
      <c r="GS160" s="269"/>
      <c r="GT160" s="269"/>
      <c r="GU160" s="269"/>
      <c r="GV160" s="269"/>
      <c r="GW160" s="269"/>
      <c r="GX160" s="269"/>
      <c r="GY160" s="269"/>
      <c r="GZ160" s="269"/>
      <c r="HA160" s="269"/>
      <c r="HB160" s="269"/>
      <c r="HC160" s="269"/>
      <c r="HD160" s="269"/>
      <c r="HE160" s="269"/>
      <c r="HF160" s="269"/>
      <c r="HG160" s="269"/>
      <c r="HH160" s="269"/>
      <c r="HI160" s="269"/>
      <c r="HJ160" s="269"/>
      <c r="HK160" s="269"/>
      <c r="HL160" s="269"/>
      <c r="HM160" s="269"/>
      <c r="HN160" s="269"/>
      <c r="HO160" s="269"/>
      <c r="HP160" s="269"/>
      <c r="HQ160" s="269"/>
      <c r="HR160" s="269"/>
      <c r="HS160" s="269"/>
      <c r="HT160" s="269"/>
      <c r="HU160" s="269"/>
      <c r="HV160" s="269"/>
      <c r="HW160" s="269"/>
      <c r="HX160" s="269"/>
      <c r="HY160" s="269"/>
      <c r="HZ160" s="269"/>
      <c r="IA160" s="269"/>
      <c r="IB160" s="269"/>
      <c r="IC160" s="269"/>
      <c r="ID160" s="269"/>
      <c r="IE160" s="269"/>
      <c r="IF160" s="269"/>
      <c r="IG160" s="269"/>
      <c r="IH160" s="269"/>
      <c r="II160" s="269"/>
      <c r="IJ160" s="269"/>
      <c r="IK160" s="269"/>
      <c r="IL160" s="269"/>
      <c r="IM160" s="269"/>
      <c r="IN160" s="269"/>
      <c r="IO160" s="269"/>
      <c r="IP160" s="269"/>
      <c r="IQ160" s="269"/>
    </row>
    <row r="161" spans="1:251" ht="12.75">
      <c r="A161" s="269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  <c r="BT161" s="269"/>
      <c r="BU161" s="269"/>
      <c r="BV161" s="269"/>
      <c r="BW161" s="269"/>
      <c r="BX161" s="269"/>
      <c r="BY161" s="269"/>
      <c r="BZ161" s="269"/>
      <c r="CA161" s="269"/>
      <c r="CB161" s="269"/>
      <c r="CC161" s="269"/>
      <c r="CD161" s="269"/>
      <c r="CE161" s="269"/>
      <c r="CF161" s="269"/>
      <c r="CG161" s="269"/>
      <c r="CH161" s="269"/>
      <c r="CI161" s="269"/>
      <c r="CJ161" s="269"/>
      <c r="CK161" s="269"/>
      <c r="CL161" s="269"/>
      <c r="CM161" s="269"/>
      <c r="CN161" s="269"/>
      <c r="CO161" s="269"/>
      <c r="CP161" s="269"/>
      <c r="CQ161" s="269"/>
      <c r="CR161" s="269"/>
      <c r="CS161" s="269"/>
      <c r="CT161" s="269"/>
      <c r="CU161" s="269"/>
      <c r="CV161" s="269"/>
      <c r="CW161" s="269"/>
      <c r="CX161" s="269"/>
      <c r="CY161" s="269"/>
      <c r="CZ161" s="269"/>
      <c r="DA161" s="269"/>
      <c r="DB161" s="269"/>
      <c r="DC161" s="269"/>
      <c r="DD161" s="269"/>
      <c r="DE161" s="269"/>
      <c r="DF161" s="269"/>
      <c r="DG161" s="269"/>
      <c r="DH161" s="269"/>
      <c r="DI161" s="269"/>
      <c r="DJ161" s="269"/>
      <c r="DK161" s="269"/>
      <c r="DL161" s="269"/>
      <c r="DM161" s="269"/>
      <c r="DN161" s="269"/>
      <c r="DO161" s="269"/>
      <c r="DP161" s="269"/>
      <c r="DQ161" s="269"/>
      <c r="DR161" s="269"/>
      <c r="DS161" s="269"/>
      <c r="DT161" s="269"/>
      <c r="DU161" s="269"/>
      <c r="DV161" s="269"/>
      <c r="DW161" s="269"/>
      <c r="DX161" s="269"/>
      <c r="DY161" s="269"/>
      <c r="DZ161" s="269"/>
      <c r="EA161" s="269"/>
      <c r="EB161" s="269"/>
      <c r="EC161" s="269"/>
      <c r="ED161" s="269"/>
      <c r="EE161" s="269"/>
      <c r="EF161" s="269"/>
      <c r="EG161" s="269"/>
      <c r="EH161" s="269"/>
      <c r="EI161" s="269"/>
      <c r="EJ161" s="269"/>
      <c r="EK161" s="269"/>
      <c r="EL161" s="269"/>
      <c r="EM161" s="269"/>
      <c r="EN161" s="269"/>
      <c r="EO161" s="269"/>
      <c r="EP161" s="269"/>
      <c r="EQ161" s="269"/>
      <c r="ER161" s="269"/>
      <c r="ES161" s="269"/>
      <c r="ET161" s="269"/>
      <c r="EU161" s="269"/>
      <c r="EV161" s="269"/>
      <c r="EW161" s="269"/>
      <c r="EX161" s="269"/>
      <c r="EY161" s="269"/>
      <c r="EZ161" s="269"/>
      <c r="FA161" s="269"/>
      <c r="FB161" s="269"/>
      <c r="FC161" s="269"/>
      <c r="FD161" s="269"/>
      <c r="FE161" s="269"/>
      <c r="FF161" s="269"/>
      <c r="FG161" s="269"/>
      <c r="FH161" s="269"/>
      <c r="FI161" s="269"/>
      <c r="FJ161" s="269"/>
      <c r="FK161" s="269"/>
      <c r="FL161" s="269"/>
      <c r="FM161" s="269"/>
      <c r="FN161" s="269"/>
      <c r="FO161" s="269"/>
      <c r="FP161" s="269"/>
      <c r="FQ161" s="269"/>
      <c r="FR161" s="269"/>
      <c r="FS161" s="269"/>
      <c r="FT161" s="269"/>
      <c r="FU161" s="269"/>
      <c r="FV161" s="269"/>
      <c r="FW161" s="269"/>
      <c r="FX161" s="269"/>
      <c r="FY161" s="269"/>
      <c r="FZ161" s="269"/>
      <c r="GA161" s="269"/>
      <c r="GB161" s="269"/>
      <c r="GC161" s="269"/>
      <c r="GD161" s="269"/>
      <c r="GE161" s="269"/>
      <c r="GF161" s="269"/>
      <c r="GG161" s="269"/>
      <c r="GH161" s="269"/>
      <c r="GI161" s="269"/>
      <c r="GJ161" s="269"/>
      <c r="GK161" s="269"/>
      <c r="GL161" s="269"/>
      <c r="GM161" s="269"/>
      <c r="GN161" s="269"/>
      <c r="GO161" s="269"/>
      <c r="GP161" s="269"/>
      <c r="GQ161" s="269"/>
      <c r="GR161" s="269"/>
      <c r="GS161" s="269"/>
      <c r="GT161" s="269"/>
      <c r="GU161" s="269"/>
      <c r="GV161" s="269"/>
      <c r="GW161" s="269"/>
      <c r="GX161" s="269"/>
      <c r="GY161" s="269"/>
      <c r="GZ161" s="269"/>
      <c r="HA161" s="269"/>
      <c r="HB161" s="269"/>
      <c r="HC161" s="269"/>
      <c r="HD161" s="269"/>
      <c r="HE161" s="269"/>
      <c r="HF161" s="269"/>
      <c r="HG161" s="269"/>
      <c r="HH161" s="269"/>
      <c r="HI161" s="269"/>
      <c r="HJ161" s="269"/>
      <c r="HK161" s="269"/>
      <c r="HL161" s="269"/>
      <c r="HM161" s="269"/>
      <c r="HN161" s="269"/>
      <c r="HO161" s="269"/>
      <c r="HP161" s="269"/>
      <c r="HQ161" s="269"/>
      <c r="HR161" s="269"/>
      <c r="HS161" s="269"/>
      <c r="HT161" s="269"/>
      <c r="HU161" s="269"/>
      <c r="HV161" s="269"/>
      <c r="HW161" s="269"/>
      <c r="HX161" s="269"/>
      <c r="HY161" s="269"/>
      <c r="HZ161" s="269"/>
      <c r="IA161" s="269"/>
      <c r="IB161" s="269"/>
      <c r="IC161" s="269"/>
      <c r="ID161" s="269"/>
      <c r="IE161" s="269"/>
      <c r="IF161" s="269"/>
      <c r="IG161" s="269"/>
      <c r="IH161" s="269"/>
      <c r="II161" s="269"/>
      <c r="IJ161" s="269"/>
      <c r="IK161" s="269"/>
      <c r="IL161" s="269"/>
      <c r="IM161" s="269"/>
      <c r="IN161" s="269"/>
      <c r="IO161" s="269"/>
      <c r="IP161" s="269"/>
      <c r="IQ161" s="269"/>
    </row>
    <row r="162" spans="1:251" ht="12.75">
      <c r="A162" s="269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69"/>
      <c r="BZ162" s="269"/>
      <c r="CA162" s="269"/>
      <c r="CB162" s="269"/>
      <c r="CC162" s="269"/>
      <c r="CD162" s="269"/>
      <c r="CE162" s="269"/>
      <c r="CF162" s="269"/>
      <c r="CG162" s="269"/>
      <c r="CH162" s="269"/>
      <c r="CI162" s="269"/>
      <c r="CJ162" s="269"/>
      <c r="CK162" s="269"/>
      <c r="CL162" s="269"/>
      <c r="CM162" s="269"/>
      <c r="CN162" s="269"/>
      <c r="CO162" s="269"/>
      <c r="CP162" s="269"/>
      <c r="CQ162" s="269"/>
      <c r="CR162" s="269"/>
      <c r="CS162" s="269"/>
      <c r="CT162" s="269"/>
      <c r="CU162" s="269"/>
      <c r="CV162" s="269"/>
      <c r="CW162" s="269"/>
      <c r="CX162" s="269"/>
      <c r="CY162" s="269"/>
      <c r="CZ162" s="269"/>
      <c r="DA162" s="269"/>
      <c r="DB162" s="269"/>
      <c r="DC162" s="269"/>
      <c r="DD162" s="269"/>
      <c r="DE162" s="269"/>
      <c r="DF162" s="269"/>
      <c r="DG162" s="269"/>
      <c r="DH162" s="269"/>
      <c r="DI162" s="269"/>
      <c r="DJ162" s="269"/>
      <c r="DK162" s="269"/>
      <c r="DL162" s="269"/>
      <c r="DM162" s="269"/>
      <c r="DN162" s="269"/>
      <c r="DO162" s="269"/>
      <c r="DP162" s="269"/>
      <c r="DQ162" s="269"/>
      <c r="DR162" s="269"/>
      <c r="DS162" s="269"/>
      <c r="DT162" s="269"/>
      <c r="DU162" s="269"/>
      <c r="DV162" s="269"/>
      <c r="DW162" s="269"/>
      <c r="DX162" s="269"/>
      <c r="DY162" s="269"/>
      <c r="DZ162" s="269"/>
      <c r="EA162" s="269"/>
      <c r="EB162" s="269"/>
      <c r="EC162" s="269"/>
      <c r="ED162" s="269"/>
      <c r="EE162" s="269"/>
      <c r="EF162" s="269"/>
      <c r="EG162" s="269"/>
      <c r="EH162" s="269"/>
      <c r="EI162" s="269"/>
      <c r="EJ162" s="269"/>
      <c r="EK162" s="269"/>
      <c r="EL162" s="269"/>
      <c r="EM162" s="269"/>
      <c r="EN162" s="269"/>
      <c r="EO162" s="269"/>
      <c r="EP162" s="269"/>
      <c r="EQ162" s="269"/>
      <c r="ER162" s="269"/>
      <c r="ES162" s="269"/>
      <c r="ET162" s="269"/>
      <c r="EU162" s="269"/>
      <c r="EV162" s="269"/>
      <c r="EW162" s="269"/>
      <c r="EX162" s="269"/>
      <c r="EY162" s="269"/>
      <c r="EZ162" s="269"/>
      <c r="FA162" s="269"/>
      <c r="FB162" s="269"/>
      <c r="FC162" s="269"/>
      <c r="FD162" s="269"/>
      <c r="FE162" s="269"/>
      <c r="FF162" s="269"/>
      <c r="FG162" s="269"/>
      <c r="FH162" s="269"/>
      <c r="FI162" s="269"/>
      <c r="FJ162" s="269"/>
      <c r="FK162" s="269"/>
      <c r="FL162" s="269"/>
      <c r="FM162" s="269"/>
      <c r="FN162" s="269"/>
      <c r="FO162" s="269"/>
      <c r="FP162" s="269"/>
      <c r="FQ162" s="269"/>
      <c r="FR162" s="269"/>
      <c r="FS162" s="269"/>
      <c r="FT162" s="269"/>
      <c r="FU162" s="269"/>
      <c r="FV162" s="269"/>
      <c r="FW162" s="269"/>
      <c r="FX162" s="269"/>
      <c r="FY162" s="269"/>
      <c r="FZ162" s="269"/>
      <c r="GA162" s="269"/>
      <c r="GB162" s="269"/>
      <c r="GC162" s="269"/>
      <c r="GD162" s="269"/>
      <c r="GE162" s="269"/>
      <c r="GF162" s="269"/>
      <c r="GG162" s="269"/>
      <c r="GH162" s="269"/>
      <c r="GI162" s="269"/>
      <c r="GJ162" s="269"/>
      <c r="GK162" s="269"/>
      <c r="GL162" s="269"/>
      <c r="GM162" s="269"/>
      <c r="GN162" s="269"/>
      <c r="GO162" s="269"/>
      <c r="GP162" s="269"/>
      <c r="GQ162" s="269"/>
      <c r="GR162" s="269"/>
      <c r="GS162" s="269"/>
      <c r="GT162" s="269"/>
      <c r="GU162" s="269"/>
      <c r="GV162" s="269"/>
      <c r="GW162" s="269"/>
      <c r="GX162" s="269"/>
      <c r="GY162" s="269"/>
      <c r="GZ162" s="269"/>
      <c r="HA162" s="269"/>
      <c r="HB162" s="269"/>
      <c r="HC162" s="269"/>
      <c r="HD162" s="269"/>
      <c r="HE162" s="269"/>
      <c r="HF162" s="269"/>
      <c r="HG162" s="269"/>
      <c r="HH162" s="269"/>
      <c r="HI162" s="269"/>
      <c r="HJ162" s="269"/>
      <c r="HK162" s="269"/>
      <c r="HL162" s="269"/>
      <c r="HM162" s="269"/>
      <c r="HN162" s="269"/>
      <c r="HO162" s="269"/>
      <c r="HP162" s="269"/>
      <c r="HQ162" s="269"/>
      <c r="HR162" s="269"/>
      <c r="HS162" s="269"/>
      <c r="HT162" s="269"/>
      <c r="HU162" s="269"/>
      <c r="HV162" s="269"/>
      <c r="HW162" s="269"/>
      <c r="HX162" s="269"/>
      <c r="HY162" s="269"/>
      <c r="HZ162" s="269"/>
      <c r="IA162" s="269"/>
      <c r="IB162" s="269"/>
      <c r="IC162" s="269"/>
      <c r="ID162" s="269"/>
      <c r="IE162" s="269"/>
      <c r="IF162" s="269"/>
      <c r="IG162" s="269"/>
      <c r="IH162" s="269"/>
      <c r="II162" s="269"/>
      <c r="IJ162" s="269"/>
      <c r="IK162" s="269"/>
      <c r="IL162" s="269"/>
      <c r="IM162" s="269"/>
      <c r="IN162" s="269"/>
      <c r="IO162" s="269"/>
      <c r="IP162" s="269"/>
      <c r="IQ162" s="269"/>
    </row>
    <row r="163" spans="1:251" ht="12.75">
      <c r="A163" s="269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  <c r="CA163" s="269"/>
      <c r="CB163" s="269"/>
      <c r="CC163" s="269"/>
      <c r="CD163" s="269"/>
      <c r="CE163" s="269"/>
      <c r="CF163" s="269"/>
      <c r="CG163" s="269"/>
      <c r="CH163" s="269"/>
      <c r="CI163" s="269"/>
      <c r="CJ163" s="269"/>
      <c r="CK163" s="269"/>
      <c r="CL163" s="269"/>
      <c r="CM163" s="269"/>
      <c r="CN163" s="269"/>
      <c r="CO163" s="269"/>
      <c r="CP163" s="269"/>
      <c r="CQ163" s="269"/>
      <c r="CR163" s="269"/>
      <c r="CS163" s="269"/>
      <c r="CT163" s="269"/>
      <c r="CU163" s="269"/>
      <c r="CV163" s="269"/>
      <c r="CW163" s="269"/>
      <c r="CX163" s="269"/>
      <c r="CY163" s="269"/>
      <c r="CZ163" s="269"/>
      <c r="DA163" s="269"/>
      <c r="DB163" s="269"/>
      <c r="DC163" s="269"/>
      <c r="DD163" s="269"/>
      <c r="DE163" s="269"/>
      <c r="DF163" s="269"/>
      <c r="DG163" s="269"/>
      <c r="DH163" s="269"/>
      <c r="DI163" s="269"/>
      <c r="DJ163" s="269"/>
      <c r="DK163" s="269"/>
      <c r="DL163" s="269"/>
      <c r="DM163" s="269"/>
      <c r="DN163" s="269"/>
      <c r="DO163" s="269"/>
      <c r="DP163" s="269"/>
      <c r="DQ163" s="269"/>
      <c r="DR163" s="269"/>
      <c r="DS163" s="269"/>
      <c r="DT163" s="269"/>
      <c r="DU163" s="269"/>
      <c r="DV163" s="269"/>
      <c r="DW163" s="269"/>
      <c r="DX163" s="269"/>
      <c r="DY163" s="269"/>
      <c r="DZ163" s="269"/>
      <c r="EA163" s="269"/>
      <c r="EB163" s="269"/>
      <c r="EC163" s="269"/>
      <c r="ED163" s="269"/>
      <c r="EE163" s="269"/>
      <c r="EF163" s="269"/>
      <c r="EG163" s="269"/>
      <c r="EH163" s="269"/>
      <c r="EI163" s="269"/>
      <c r="EJ163" s="269"/>
      <c r="EK163" s="269"/>
      <c r="EL163" s="269"/>
      <c r="EM163" s="269"/>
      <c r="EN163" s="269"/>
      <c r="EO163" s="269"/>
      <c r="EP163" s="269"/>
      <c r="EQ163" s="269"/>
      <c r="ER163" s="269"/>
      <c r="ES163" s="269"/>
      <c r="ET163" s="269"/>
      <c r="EU163" s="269"/>
      <c r="EV163" s="269"/>
      <c r="EW163" s="269"/>
      <c r="EX163" s="269"/>
      <c r="EY163" s="269"/>
      <c r="EZ163" s="269"/>
      <c r="FA163" s="269"/>
      <c r="FB163" s="269"/>
      <c r="FC163" s="269"/>
      <c r="FD163" s="269"/>
      <c r="FE163" s="269"/>
      <c r="FF163" s="269"/>
      <c r="FG163" s="269"/>
      <c r="FH163" s="269"/>
      <c r="FI163" s="269"/>
      <c r="FJ163" s="269"/>
      <c r="FK163" s="269"/>
      <c r="FL163" s="269"/>
      <c r="FM163" s="269"/>
      <c r="FN163" s="269"/>
      <c r="FO163" s="269"/>
      <c r="FP163" s="269"/>
      <c r="FQ163" s="269"/>
      <c r="FR163" s="269"/>
      <c r="FS163" s="269"/>
      <c r="FT163" s="269"/>
      <c r="FU163" s="269"/>
      <c r="FV163" s="269"/>
      <c r="FW163" s="269"/>
      <c r="FX163" s="269"/>
      <c r="FY163" s="269"/>
      <c r="FZ163" s="269"/>
      <c r="GA163" s="269"/>
      <c r="GB163" s="269"/>
      <c r="GC163" s="269"/>
      <c r="GD163" s="269"/>
      <c r="GE163" s="269"/>
      <c r="GF163" s="269"/>
      <c r="GG163" s="269"/>
      <c r="GH163" s="269"/>
      <c r="GI163" s="269"/>
      <c r="GJ163" s="269"/>
      <c r="GK163" s="269"/>
      <c r="GL163" s="269"/>
      <c r="GM163" s="269"/>
      <c r="GN163" s="269"/>
      <c r="GO163" s="269"/>
      <c r="GP163" s="269"/>
      <c r="GQ163" s="269"/>
      <c r="GR163" s="269"/>
      <c r="GS163" s="269"/>
      <c r="GT163" s="269"/>
      <c r="GU163" s="269"/>
      <c r="GV163" s="269"/>
      <c r="GW163" s="269"/>
      <c r="GX163" s="269"/>
      <c r="GY163" s="269"/>
      <c r="GZ163" s="269"/>
      <c r="HA163" s="269"/>
      <c r="HB163" s="269"/>
      <c r="HC163" s="269"/>
      <c r="HD163" s="269"/>
      <c r="HE163" s="269"/>
      <c r="HF163" s="269"/>
      <c r="HG163" s="269"/>
      <c r="HH163" s="269"/>
      <c r="HI163" s="269"/>
      <c r="HJ163" s="269"/>
      <c r="HK163" s="269"/>
      <c r="HL163" s="269"/>
      <c r="HM163" s="269"/>
      <c r="HN163" s="269"/>
      <c r="HO163" s="269"/>
      <c r="HP163" s="269"/>
      <c r="HQ163" s="269"/>
      <c r="HR163" s="269"/>
      <c r="HS163" s="269"/>
      <c r="HT163" s="269"/>
      <c r="HU163" s="269"/>
      <c r="HV163" s="269"/>
      <c r="HW163" s="269"/>
      <c r="HX163" s="269"/>
      <c r="HY163" s="269"/>
      <c r="HZ163" s="269"/>
      <c r="IA163" s="269"/>
      <c r="IB163" s="269"/>
      <c r="IC163" s="269"/>
      <c r="ID163" s="269"/>
      <c r="IE163" s="269"/>
      <c r="IF163" s="269"/>
      <c r="IG163" s="269"/>
      <c r="IH163" s="269"/>
      <c r="II163" s="269"/>
      <c r="IJ163" s="269"/>
      <c r="IK163" s="269"/>
      <c r="IL163" s="269"/>
      <c r="IM163" s="269"/>
      <c r="IN163" s="269"/>
      <c r="IO163" s="269"/>
      <c r="IP163" s="269"/>
      <c r="IQ163" s="269"/>
    </row>
    <row r="164" spans="1:251" ht="12.75">
      <c r="A164" s="269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  <c r="AU164" s="269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  <c r="CA164" s="269"/>
      <c r="CB164" s="269"/>
      <c r="CC164" s="269"/>
      <c r="CD164" s="269"/>
      <c r="CE164" s="269"/>
      <c r="CF164" s="269"/>
      <c r="CG164" s="269"/>
      <c r="CH164" s="269"/>
      <c r="CI164" s="269"/>
      <c r="CJ164" s="269"/>
      <c r="CK164" s="269"/>
      <c r="CL164" s="269"/>
      <c r="CM164" s="269"/>
      <c r="CN164" s="269"/>
      <c r="CO164" s="269"/>
      <c r="CP164" s="269"/>
      <c r="CQ164" s="269"/>
      <c r="CR164" s="269"/>
      <c r="CS164" s="269"/>
      <c r="CT164" s="269"/>
      <c r="CU164" s="269"/>
      <c r="CV164" s="269"/>
      <c r="CW164" s="269"/>
      <c r="CX164" s="269"/>
      <c r="CY164" s="269"/>
      <c r="CZ164" s="269"/>
      <c r="DA164" s="269"/>
      <c r="DB164" s="269"/>
      <c r="DC164" s="269"/>
      <c r="DD164" s="269"/>
      <c r="DE164" s="269"/>
      <c r="DF164" s="269"/>
      <c r="DG164" s="269"/>
      <c r="DH164" s="269"/>
      <c r="DI164" s="269"/>
      <c r="DJ164" s="269"/>
      <c r="DK164" s="269"/>
      <c r="DL164" s="269"/>
      <c r="DM164" s="269"/>
      <c r="DN164" s="269"/>
      <c r="DO164" s="269"/>
      <c r="DP164" s="269"/>
      <c r="DQ164" s="269"/>
      <c r="DR164" s="269"/>
      <c r="DS164" s="269"/>
      <c r="DT164" s="269"/>
      <c r="DU164" s="269"/>
      <c r="DV164" s="269"/>
      <c r="DW164" s="269"/>
      <c r="DX164" s="269"/>
      <c r="DY164" s="269"/>
      <c r="DZ164" s="269"/>
      <c r="EA164" s="269"/>
      <c r="EB164" s="269"/>
      <c r="EC164" s="269"/>
      <c r="ED164" s="269"/>
      <c r="EE164" s="269"/>
      <c r="EF164" s="269"/>
      <c r="EG164" s="269"/>
      <c r="EH164" s="269"/>
      <c r="EI164" s="269"/>
      <c r="EJ164" s="269"/>
      <c r="EK164" s="269"/>
      <c r="EL164" s="269"/>
      <c r="EM164" s="269"/>
      <c r="EN164" s="269"/>
      <c r="EO164" s="269"/>
      <c r="EP164" s="269"/>
      <c r="EQ164" s="269"/>
      <c r="ER164" s="269"/>
      <c r="ES164" s="269"/>
      <c r="ET164" s="269"/>
      <c r="EU164" s="269"/>
      <c r="EV164" s="269"/>
      <c r="EW164" s="269"/>
      <c r="EX164" s="269"/>
      <c r="EY164" s="269"/>
      <c r="EZ164" s="269"/>
      <c r="FA164" s="269"/>
      <c r="FB164" s="269"/>
      <c r="FC164" s="269"/>
      <c r="FD164" s="269"/>
      <c r="FE164" s="269"/>
      <c r="FF164" s="269"/>
      <c r="FG164" s="269"/>
      <c r="FH164" s="269"/>
      <c r="FI164" s="269"/>
      <c r="FJ164" s="269"/>
      <c r="FK164" s="269"/>
      <c r="FL164" s="269"/>
      <c r="FM164" s="269"/>
      <c r="FN164" s="269"/>
      <c r="FO164" s="269"/>
      <c r="FP164" s="269"/>
      <c r="FQ164" s="269"/>
      <c r="FR164" s="269"/>
      <c r="FS164" s="269"/>
      <c r="FT164" s="269"/>
      <c r="FU164" s="269"/>
      <c r="FV164" s="269"/>
      <c r="FW164" s="269"/>
      <c r="FX164" s="269"/>
      <c r="FY164" s="269"/>
      <c r="FZ164" s="269"/>
      <c r="GA164" s="269"/>
      <c r="GB164" s="269"/>
      <c r="GC164" s="269"/>
      <c r="GD164" s="269"/>
      <c r="GE164" s="269"/>
      <c r="GF164" s="269"/>
      <c r="GG164" s="269"/>
      <c r="GH164" s="269"/>
      <c r="GI164" s="269"/>
      <c r="GJ164" s="269"/>
      <c r="GK164" s="269"/>
      <c r="GL164" s="269"/>
      <c r="GM164" s="269"/>
      <c r="GN164" s="269"/>
      <c r="GO164" s="269"/>
      <c r="GP164" s="269"/>
      <c r="GQ164" s="269"/>
      <c r="GR164" s="269"/>
      <c r="GS164" s="269"/>
      <c r="GT164" s="269"/>
      <c r="GU164" s="269"/>
      <c r="GV164" s="269"/>
      <c r="GW164" s="269"/>
      <c r="GX164" s="269"/>
      <c r="GY164" s="269"/>
      <c r="GZ164" s="269"/>
      <c r="HA164" s="269"/>
      <c r="HB164" s="269"/>
      <c r="HC164" s="269"/>
      <c r="HD164" s="269"/>
      <c r="HE164" s="269"/>
      <c r="HF164" s="269"/>
      <c r="HG164" s="269"/>
      <c r="HH164" s="269"/>
      <c r="HI164" s="269"/>
      <c r="HJ164" s="269"/>
      <c r="HK164" s="269"/>
      <c r="HL164" s="269"/>
      <c r="HM164" s="269"/>
      <c r="HN164" s="269"/>
      <c r="HO164" s="269"/>
      <c r="HP164" s="269"/>
      <c r="HQ164" s="269"/>
      <c r="HR164" s="269"/>
      <c r="HS164" s="269"/>
      <c r="HT164" s="269"/>
      <c r="HU164" s="269"/>
      <c r="HV164" s="269"/>
      <c r="HW164" s="269"/>
      <c r="HX164" s="269"/>
      <c r="HY164" s="269"/>
      <c r="HZ164" s="269"/>
      <c r="IA164" s="269"/>
      <c r="IB164" s="269"/>
      <c r="IC164" s="269"/>
      <c r="ID164" s="269"/>
      <c r="IE164" s="269"/>
      <c r="IF164" s="269"/>
      <c r="IG164" s="269"/>
      <c r="IH164" s="269"/>
      <c r="II164" s="269"/>
      <c r="IJ164" s="269"/>
      <c r="IK164" s="269"/>
      <c r="IL164" s="269"/>
      <c r="IM164" s="269"/>
      <c r="IN164" s="269"/>
      <c r="IO164" s="269"/>
      <c r="IP164" s="269"/>
      <c r="IQ164" s="269"/>
    </row>
  </sheetData>
  <sheetProtection selectLockedCells="1" selectUnlockedCells="1"/>
  <mergeCells count="44">
    <mergeCell ref="A1:G1"/>
    <mergeCell ref="A2:G2"/>
    <mergeCell ref="A3:G3"/>
    <mergeCell ref="C5:C6"/>
    <mergeCell ref="D5:G5"/>
    <mergeCell ref="A6:B6"/>
    <mergeCell ref="A7:G7"/>
    <mergeCell ref="B8:G8"/>
    <mergeCell ref="B11:G11"/>
    <mergeCell ref="A9:A46"/>
    <mergeCell ref="B14:G14"/>
    <mergeCell ref="B17:G17"/>
    <mergeCell ref="B20:G20"/>
    <mergeCell ref="B23:G23"/>
    <mergeCell ref="B26:G26"/>
    <mergeCell ref="B29:G29"/>
    <mergeCell ref="B32:G32"/>
    <mergeCell ref="B35:G35"/>
    <mergeCell ref="B38:G38"/>
    <mergeCell ref="B41:G41"/>
    <mergeCell ref="B44:G44"/>
    <mergeCell ref="B47:G47"/>
    <mergeCell ref="B50:G50"/>
    <mergeCell ref="B53:G53"/>
    <mergeCell ref="B56:G56"/>
    <mergeCell ref="A59:B59"/>
    <mergeCell ref="A47:A58"/>
    <mergeCell ref="A60:B60"/>
    <mergeCell ref="A61:G61"/>
    <mergeCell ref="A62:G62"/>
    <mergeCell ref="A63:A65"/>
    <mergeCell ref="B63:G63"/>
    <mergeCell ref="A66:A68"/>
    <mergeCell ref="B66:G66"/>
    <mergeCell ref="A69:A71"/>
    <mergeCell ref="B69:G69"/>
    <mergeCell ref="A72:A74"/>
    <mergeCell ref="B72:G72"/>
    <mergeCell ref="A75:B75"/>
    <mergeCell ref="A76:B76"/>
    <mergeCell ref="A77:G77"/>
    <mergeCell ref="A78:G78"/>
    <mergeCell ref="A79:B79"/>
    <mergeCell ref="A80:B80"/>
  </mergeCells>
  <printOptions horizontalCentered="1"/>
  <pageMargins left="0.39375" right="0.39375" top="0.5902777777777778" bottom="0.5118055555555555" header="0.5118055555555555" footer="0.5118055555555555"/>
  <pageSetup fitToHeight="0" fitToWidth="1" horizontalDpi="300" verticalDpi="300" orientation="portrait" paperSize="9" scale="90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CsillagK</cp:lastModifiedBy>
  <cp:lastPrinted>2013-03-05T09:08:16Z</cp:lastPrinted>
  <dcterms:created xsi:type="dcterms:W3CDTF">2013-07-19T11:26:19Z</dcterms:created>
  <dcterms:modified xsi:type="dcterms:W3CDTF">2013-07-19T13:10:16Z</dcterms:modified>
  <cp:category/>
  <cp:version/>
  <cp:contentType/>
  <cp:contentStatus/>
</cp:coreProperties>
</file>