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5A bev műk" sheetId="1" r:id="rId1"/>
    <sheet name="5B bev felh" sheetId="2" r:id="rId2"/>
  </sheets>
  <externalReferences>
    <externalReference r:id="rId5"/>
    <externalReference r:id="rId6"/>
  </externalReferences>
  <definedNames>
    <definedName name="_xlnm.Print_Titles" localSheetId="1">'5B bev felh'!$3:$4</definedName>
    <definedName name="_xlnm.Print_Area" localSheetId="0">'5A bev műk'!$A$1:$R$84</definedName>
    <definedName name="_xlnm.Print_Area" localSheetId="1">'5B bev felh'!$A$1:$J$60</definedName>
  </definedNames>
  <calcPr fullCalcOnLoad="1"/>
</workbook>
</file>

<file path=xl/sharedStrings.xml><?xml version="1.0" encoding="utf-8"?>
<sst xmlns="http://schemas.openxmlformats.org/spreadsheetml/2006/main" count="163" uniqueCount="93">
  <si>
    <t>Bevételi jogcím megnevezése</t>
  </si>
  <si>
    <t>Intézmények</t>
  </si>
  <si>
    <t>Polgármesteri Hivatal</t>
  </si>
  <si>
    <t>Összesen 2012. évi</t>
  </si>
  <si>
    <t>Összesen 2013. évi</t>
  </si>
  <si>
    <t>Hatósági jogkörhöz köthető működési bevételek</t>
  </si>
  <si>
    <t xml:space="preserve">Alaptevékenység egyéb bevételei </t>
  </si>
  <si>
    <t>Önkormányzati lakások lakbérbevétele</t>
  </si>
  <si>
    <t>Önkormányzati lakások értékesítése</t>
  </si>
  <si>
    <t>Önkormányzati telkek értékesítése</t>
  </si>
  <si>
    <t>Lakóingatlan bérbeadása, üzemeltetése</t>
  </si>
  <si>
    <t>Nem lakóingatlan bérbeadása, üzemeltetése</t>
  </si>
  <si>
    <t>Közterülethasználati díj</t>
  </si>
  <si>
    <t>Könyvkiadás</t>
  </si>
  <si>
    <t>Folyóirat, időszaki kiadvány</t>
  </si>
  <si>
    <t xml:space="preserve">Igazg.tevékenység bevételei </t>
  </si>
  <si>
    <t>Intézményi bevételek</t>
  </si>
  <si>
    <t>Közműfejlesztési hozzájárulás</t>
  </si>
  <si>
    <t>Szennyvíz gyűjtése, tisztítása, elhelyezése</t>
  </si>
  <si>
    <t>Továbbszámlázott bevételek</t>
  </si>
  <si>
    <t>ÁFA bevételek és visszatérülések</t>
  </si>
  <si>
    <t>Épület- építmény bérleti szerződések utáni ÁFA</t>
  </si>
  <si>
    <t>Értékesítés utáni  ÁFA bevétel</t>
  </si>
  <si>
    <t>Továbbszámlázott bevételek utáni ÁFA</t>
  </si>
  <si>
    <t>Hozam és kamatbevételek</t>
  </si>
  <si>
    <t>Helyi adók</t>
  </si>
  <si>
    <t>Építmény adó</t>
  </si>
  <si>
    <t>Telekadó</t>
  </si>
  <si>
    <t>Kommunális adó</t>
  </si>
  <si>
    <t>Iparűzési adó</t>
  </si>
  <si>
    <t>Idegenforgalmi adó</t>
  </si>
  <si>
    <t>Átengedett SZJA</t>
  </si>
  <si>
    <t>Személyi jövedelemadó helyben maradó része</t>
  </si>
  <si>
    <t>Jövedelemdifferenciálódás mértéke</t>
  </si>
  <si>
    <t>Gépjármű adó</t>
  </si>
  <si>
    <t>Egyéb sajátos folyó bevételek</t>
  </si>
  <si>
    <t>Bírság</t>
  </si>
  <si>
    <t>Késedelmi pótlék</t>
  </si>
  <si>
    <t>Helyszíni bírság</t>
  </si>
  <si>
    <t>Behajtási engedély díjai</t>
  </si>
  <si>
    <t>Átengedett szabálysértés</t>
  </si>
  <si>
    <t>Talajterhelési díj</t>
  </si>
  <si>
    <t>Központi támogatás összesen</t>
  </si>
  <si>
    <t>Normatív állami hozzájár.lakosságszámhoz kötötten</t>
  </si>
  <si>
    <t>Normatív állami hozzájár.feladatmutatóhoz kötötten</t>
  </si>
  <si>
    <t>Kiegészítő támogatások egyes közokt.feladatokhoz</t>
  </si>
  <si>
    <t>Kiegészítő támogatások egyes szoc.feladatokhoz</t>
  </si>
  <si>
    <t>Szoc.és gyermekjól.szolg.</t>
  </si>
  <si>
    <t>Közokt-i alap-hozzájár.</t>
  </si>
  <si>
    <t>Pénzbeli szoc.juttatások</t>
  </si>
  <si>
    <t>Önkormányzati hivatal működésének támogatása</t>
  </si>
  <si>
    <t>Település üzemeltetéshez kapcsolódó fe.tám.</t>
  </si>
  <si>
    <t>Zöldterület-gazdálkodással kapcs.fel.ellátása</t>
  </si>
  <si>
    <t>Közvilágítás fenntartásának támogatása</t>
  </si>
  <si>
    <t>Közutak fenntartásának támogatása</t>
  </si>
  <si>
    <t>2011. évi iparüzési adóalap 0,5 % csökkentése</t>
  </si>
  <si>
    <t>Éves támogatás összesen:</t>
  </si>
  <si>
    <t>Egyéb kötelező önkormányzati feladatok tám.</t>
  </si>
  <si>
    <t>Nyilvános könyvtári és közművelődési feladatok</t>
  </si>
  <si>
    <t>Üdülőhelyi feladatok támogatása</t>
  </si>
  <si>
    <t>Lakott külterülettel kapcsolatos feladatok</t>
  </si>
  <si>
    <t>Mindösszesen</t>
  </si>
  <si>
    <t>Átvett pénzeszközök államháztartáson belül</t>
  </si>
  <si>
    <t>Család és nővédelmi eü.ellátás</t>
  </si>
  <si>
    <t>Ifjúsági-egészségügyi ellátás</t>
  </si>
  <si>
    <t>Köcélú  foglalkoztatás</t>
  </si>
  <si>
    <t>Mozgáskorlátozottak közlekedési támogatása</t>
  </si>
  <si>
    <t>Fejlesztési célú hitel őnrészre</t>
  </si>
  <si>
    <t xml:space="preserve">Korábbi években nyújtott hitelek visszatérülése lakosságtól </t>
  </si>
  <si>
    <t>Intézmény finanszírozás</t>
  </si>
  <si>
    <t>Pénzmaradvány</t>
  </si>
  <si>
    <t>Függő., átfutó, kiegyenlítő bevételek</t>
  </si>
  <si>
    <t>Működési bevételek összesen</t>
  </si>
  <si>
    <t xml:space="preserve">Pilisborosjenő, 2012. </t>
  </si>
  <si>
    <t>Önkormányzat</t>
  </si>
  <si>
    <t>Összesen</t>
  </si>
  <si>
    <t>Felhalmozási bevételek összesen</t>
  </si>
  <si>
    <t>Intézmé- nyek</t>
  </si>
  <si>
    <t>Önkor- mányzat</t>
  </si>
  <si>
    <t>Polgármes- teri Hivatal</t>
  </si>
  <si>
    <t>2012. év</t>
  </si>
  <si>
    <t>2013. évi eredeti előirányzat</t>
  </si>
  <si>
    <t>2013. évi módosított előirányzat</t>
  </si>
  <si>
    <t>2013. évi teljesítés</t>
  </si>
  <si>
    <t>Jövedelempótló támogatás</t>
  </si>
  <si>
    <t>Központi tám.,Szerkezetát.al.keret, felh.c.tám.</t>
  </si>
  <si>
    <t xml:space="preserve">Pályázati pénzeszköz </t>
  </si>
  <si>
    <t>Támogatásértékű felhalmozási bevétel államháztartáson kívűlről</t>
  </si>
  <si>
    <t>Önkormányzat 2013. évi működési bevételei</t>
  </si>
  <si>
    <t>Önkormányzat 2013. évi felhalmozási bevételei</t>
  </si>
  <si>
    <t>Pilisborosjenő község Önkormányzata 2013. évi zárszámadásáról szóló                         6/2014 (V.27.) önkormányzati rendeletének5/B sz. melléklete</t>
  </si>
  <si>
    <t>Pilisborosjenő, 2014. május 27.</t>
  </si>
  <si>
    <t>Pilisborosjenő község Önkormányzata 2013. évi zárszámadásáról szóló                        6/2014 (V.27.) önkormányzati rendeletének 5/A sz. melléklete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</si>
</sst>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H-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H-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H-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1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3" fontId="20" fillId="0" borderId="12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right" vertical="center" wrapText="1"/>
    </xf>
    <xf numFmtId="3" fontId="19" fillId="0" borderId="12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3" fontId="19" fillId="0" borderId="12" xfId="0" applyNumberFormat="1" applyFont="1" applyBorder="1" applyAlignment="1">
      <alignment horizontal="left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right" vertical="center" wrapText="1"/>
    </xf>
    <xf numFmtId="3" fontId="19" fillId="0" borderId="12" xfId="0" applyNumberFormat="1" applyFont="1" applyFill="1" applyBorder="1" applyAlignment="1">
      <alignment horizontal="left" vertical="center" wrapText="1"/>
    </xf>
    <xf numFmtId="3" fontId="19" fillId="0" borderId="12" xfId="0" applyNumberFormat="1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right" vertical="center" wrapText="1"/>
    </xf>
    <xf numFmtId="3" fontId="19" fillId="0" borderId="14" xfId="0" applyNumberFormat="1" applyFont="1" applyFill="1" applyBorder="1" applyAlignment="1">
      <alignment horizontal="right" vertical="center" wrapTex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/>
    </xf>
    <xf numFmtId="3" fontId="19" fillId="0" borderId="17" xfId="0" applyNumberFormat="1" applyFont="1" applyFill="1" applyBorder="1" applyAlignment="1">
      <alignment horizontal="right"/>
    </xf>
    <xf numFmtId="0" fontId="19" fillId="0" borderId="18" xfId="0" applyFont="1" applyBorder="1" applyAlignment="1">
      <alignment horizontal="right"/>
    </xf>
    <xf numFmtId="3" fontId="20" fillId="0" borderId="19" xfId="0" applyNumberFormat="1" applyFont="1" applyFill="1" applyBorder="1" applyAlignment="1">
      <alignment vertical="center"/>
    </xf>
    <xf numFmtId="3" fontId="19" fillId="0" borderId="20" xfId="0" applyNumberFormat="1" applyFont="1" applyBorder="1" applyAlignment="1">
      <alignment horizontal="right"/>
    </xf>
    <xf numFmtId="3" fontId="19" fillId="0" borderId="21" xfId="0" applyNumberFormat="1" applyFont="1" applyFill="1" applyBorder="1" applyAlignment="1">
      <alignment vertical="center"/>
    </xf>
    <xf numFmtId="0" fontId="19" fillId="0" borderId="19" xfId="0" applyFont="1" applyBorder="1" applyAlignment="1">
      <alignment/>
    </xf>
    <xf numFmtId="3" fontId="19" fillId="0" borderId="19" xfId="0" applyNumberFormat="1" applyFont="1" applyBorder="1" applyAlignment="1">
      <alignment horizontal="right"/>
    </xf>
    <xf numFmtId="3" fontId="19" fillId="0" borderId="19" xfId="0" applyNumberFormat="1" applyFont="1" applyFill="1" applyBorder="1" applyAlignment="1">
      <alignment vertical="center"/>
    </xf>
    <xf numFmtId="3" fontId="19" fillId="0" borderId="19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lef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0" fontId="20" fillId="0" borderId="0" xfId="0" applyFont="1" applyAlignment="1">
      <alignment/>
    </xf>
    <xf numFmtId="3" fontId="20" fillId="0" borderId="12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3" fontId="19" fillId="0" borderId="14" xfId="0" applyNumberFormat="1" applyFont="1" applyFill="1" applyBorder="1" applyAlignment="1">
      <alignment vertical="center"/>
    </xf>
    <xf numFmtId="3" fontId="19" fillId="0" borderId="23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 wrapText="1"/>
    </xf>
    <xf numFmtId="3" fontId="21" fillId="0" borderId="24" xfId="0" applyNumberFormat="1" applyFont="1" applyFill="1" applyBorder="1" applyAlignment="1">
      <alignment/>
    </xf>
    <xf numFmtId="3" fontId="21" fillId="0" borderId="25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right" vertical="center" wrapText="1"/>
    </xf>
    <xf numFmtId="3" fontId="20" fillId="0" borderId="14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horizontal="left" vertical="center" wrapText="1"/>
    </xf>
    <xf numFmtId="3" fontId="20" fillId="0" borderId="14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/>
    </xf>
    <xf numFmtId="0" fontId="19" fillId="0" borderId="11" xfId="0" applyFont="1" applyFill="1" applyBorder="1" applyAlignment="1">
      <alignment vertical="center" wrapText="1" shrinkToFit="1"/>
    </xf>
    <xf numFmtId="0" fontId="19" fillId="0" borderId="12" xfId="0" applyFont="1" applyFill="1" applyBorder="1" applyAlignment="1">
      <alignment vertical="center" wrapText="1" shrinkToFit="1"/>
    </xf>
    <xf numFmtId="0" fontId="19" fillId="0" borderId="12" xfId="0" applyFont="1" applyFill="1" applyBorder="1" applyAlignment="1">
      <alignment horizontal="right" vertical="center" wrapText="1" shrinkToFit="1"/>
    </xf>
    <xf numFmtId="3" fontId="19" fillId="0" borderId="12" xfId="0" applyNumberFormat="1" applyFont="1" applyFill="1" applyBorder="1" applyAlignment="1">
      <alignment horizontal="right" vertical="center"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vertical="center" wrapText="1" shrinkToFit="1"/>
    </xf>
    <xf numFmtId="3" fontId="19" fillId="0" borderId="12" xfId="0" applyNumberFormat="1" applyFont="1" applyFill="1" applyBorder="1" applyAlignment="1">
      <alignment horizontal="right" vertical="center" wrapText="1" shrinkToFit="1"/>
    </xf>
    <xf numFmtId="0" fontId="20" fillId="0" borderId="11" xfId="0" applyFont="1" applyFill="1" applyBorder="1" applyAlignment="1">
      <alignment vertical="center" wrapText="1" shrinkToFit="1"/>
    </xf>
    <xf numFmtId="0" fontId="20" fillId="0" borderId="12" xfId="0" applyFont="1" applyFill="1" applyBorder="1" applyAlignment="1">
      <alignment vertical="center" wrapText="1" shrinkToFit="1"/>
    </xf>
    <xf numFmtId="0" fontId="20" fillId="0" borderId="12" xfId="0" applyFont="1" applyFill="1" applyBorder="1" applyAlignment="1">
      <alignment horizontal="right" vertical="center" wrapText="1" shrinkToFit="1"/>
    </xf>
    <xf numFmtId="3" fontId="20" fillId="0" borderId="12" xfId="0" applyNumberFormat="1" applyFont="1" applyFill="1" applyBorder="1" applyAlignment="1">
      <alignment vertical="center" wrapText="1" shrinkToFit="1"/>
    </xf>
    <xf numFmtId="3" fontId="20" fillId="0" borderId="12" xfId="0" applyNumberFormat="1" applyFont="1" applyFill="1" applyBorder="1" applyAlignment="1">
      <alignment horizontal="right" vertical="center" wrapText="1" shrinkToFit="1"/>
    </xf>
    <xf numFmtId="0" fontId="20" fillId="0" borderId="11" xfId="0" applyFont="1" applyFill="1" applyBorder="1" applyAlignment="1">
      <alignment horizontal="left" vertical="center" wrapText="1"/>
    </xf>
    <xf numFmtId="3" fontId="20" fillId="0" borderId="12" xfId="0" applyNumberFormat="1" applyFont="1" applyFill="1" applyBorder="1" applyAlignment="1">
      <alignment horizontal="right" vertical="center" wrapText="1"/>
    </xf>
    <xf numFmtId="0" fontId="19" fillId="0" borderId="27" xfId="0" applyFont="1" applyBorder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right" vertical="center" wrapText="1"/>
    </xf>
    <xf numFmtId="3" fontId="20" fillId="0" borderId="12" xfId="0" applyNumberFormat="1" applyFont="1" applyFill="1" applyBorder="1" applyAlignment="1">
      <alignment horizontal="left" vertical="center" wrapText="1"/>
    </xf>
    <xf numFmtId="0" fontId="19" fillId="0" borderId="28" xfId="0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3" fontId="20" fillId="0" borderId="29" xfId="0" applyNumberFormat="1" applyFont="1" applyFill="1" applyBorder="1" applyAlignment="1">
      <alignment vertical="center"/>
    </xf>
    <xf numFmtId="3" fontId="20" fillId="0" borderId="3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0" borderId="31" xfId="0" applyNumberFormat="1" applyFont="1" applyFill="1" applyBorder="1" applyAlignment="1">
      <alignment horizontal="right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center" wrapText="1"/>
    </xf>
    <xf numFmtId="3" fontId="20" fillId="0" borderId="33" xfId="0" applyNumberFormat="1" applyFont="1" applyFill="1" applyBorder="1" applyAlignment="1">
      <alignment vertical="center"/>
    </xf>
    <xf numFmtId="3" fontId="20" fillId="0" borderId="34" xfId="0" applyNumberFormat="1" applyFont="1" applyFill="1" applyBorder="1" applyAlignment="1">
      <alignment vertical="center"/>
    </xf>
    <xf numFmtId="0" fontId="19" fillId="16" borderId="0" xfId="0" applyFont="1" applyFill="1" applyAlignment="1">
      <alignment vertical="center"/>
    </xf>
    <xf numFmtId="0" fontId="19" fillId="16" borderId="0" xfId="0" applyFont="1" applyFill="1" applyAlignment="1">
      <alignment horizontal="left" vertical="center"/>
    </xf>
    <xf numFmtId="0" fontId="19" fillId="16" borderId="0" xfId="0" applyFont="1" applyFill="1" applyAlignment="1">
      <alignment horizontal="right" vertical="center"/>
    </xf>
    <xf numFmtId="3" fontId="19" fillId="0" borderId="0" xfId="0" applyNumberFormat="1" applyFont="1" applyFill="1" applyAlignment="1">
      <alignment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35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right" vertical="center" wrapText="1"/>
    </xf>
    <xf numFmtId="3" fontId="20" fillId="0" borderId="36" xfId="0" applyNumberFormat="1" applyFont="1" applyFill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19" fillId="0" borderId="19" xfId="0" applyFont="1" applyBorder="1" applyAlignment="1">
      <alignment horizontal="right"/>
    </xf>
    <xf numFmtId="3" fontId="20" fillId="0" borderId="37" xfId="0" applyNumberFormat="1" applyFont="1" applyFill="1" applyBorder="1" applyAlignment="1">
      <alignment vertical="center"/>
    </xf>
    <xf numFmtId="0" fontId="21" fillId="0" borderId="38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3" fontId="19" fillId="0" borderId="4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0" borderId="19" xfId="0" applyNumberFormat="1" applyFont="1" applyBorder="1" applyAlignment="1">
      <alignment horizontal="right"/>
    </xf>
    <xf numFmtId="0" fontId="22" fillId="0" borderId="25" xfId="0" applyFont="1" applyBorder="1" applyAlignment="1">
      <alignment/>
    </xf>
    <xf numFmtId="3" fontId="20" fillId="0" borderId="41" xfId="0" applyNumberFormat="1" applyFont="1" applyFill="1" applyBorder="1" applyAlignment="1">
      <alignment horizontal="center" vertical="center" wrapText="1"/>
    </xf>
    <xf numFmtId="3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3" fontId="20" fillId="0" borderId="4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3" fontId="25" fillId="16" borderId="45" xfId="0" applyNumberFormat="1" applyFont="1" applyFill="1" applyBorder="1" applyAlignment="1">
      <alignment horizontal="center" vertical="center" wrapText="1"/>
    </xf>
    <xf numFmtId="3" fontId="25" fillId="16" borderId="46" xfId="0" applyNumberFormat="1" applyFont="1" applyFill="1" applyBorder="1" applyAlignment="1">
      <alignment horizontal="center" vertical="center" wrapText="1"/>
    </xf>
    <xf numFmtId="3" fontId="25" fillId="16" borderId="47" xfId="0" applyNumberFormat="1" applyFont="1" applyFill="1" applyBorder="1" applyAlignment="1">
      <alignment horizontal="center" vertical="center" wrapText="1"/>
    </xf>
    <xf numFmtId="0" fontId="20" fillId="16" borderId="48" xfId="0" applyFont="1" applyFill="1" applyBorder="1" applyAlignment="1">
      <alignment horizontal="center"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5" fillId="16" borderId="45" xfId="0" applyFont="1" applyFill="1" applyBorder="1" applyAlignment="1">
      <alignment horizontal="center" vertical="center" wrapText="1"/>
    </xf>
    <xf numFmtId="0" fontId="25" fillId="16" borderId="46" xfId="0" applyFont="1" applyFill="1" applyBorder="1" applyAlignment="1">
      <alignment horizontal="center" vertical="center" wrapText="1"/>
    </xf>
    <xf numFmtId="0" fontId="25" fillId="16" borderId="47" xfId="0" applyFont="1" applyFill="1" applyBorder="1" applyAlignment="1">
      <alignment horizontal="center" vertical="center" wrapText="1"/>
    </xf>
    <xf numFmtId="3" fontId="20" fillId="0" borderId="52" xfId="0" applyNumberFormat="1" applyFont="1" applyFill="1" applyBorder="1" applyAlignment="1">
      <alignment horizontal="center" vertical="center" wrapText="1"/>
    </xf>
    <xf numFmtId="3" fontId="20" fillId="0" borderId="53" xfId="0" applyNumberFormat="1" applyFont="1" applyFill="1" applyBorder="1" applyAlignment="1">
      <alignment horizontal="center" vertical="center" wrapText="1"/>
    </xf>
    <xf numFmtId="0" fontId="23" fillId="16" borderId="48" xfId="0" applyFont="1" applyFill="1" applyBorder="1" applyAlignment="1">
      <alignment horizontal="center" vertical="center" wrapText="1"/>
    </xf>
    <xf numFmtId="0" fontId="22" fillId="16" borderId="0" xfId="0" applyFont="1" applyFill="1" applyBorder="1" applyAlignment="1">
      <alignment horizontal="right" vertical="center" wrapText="1"/>
    </xf>
    <xf numFmtId="3" fontId="20" fillId="0" borderId="54" xfId="0" applyNumberFormat="1" applyFont="1" applyFill="1" applyBorder="1" applyAlignment="1">
      <alignment horizontal="center" vertical="center" wrapText="1"/>
    </xf>
    <xf numFmtId="3" fontId="20" fillId="0" borderId="55" xfId="0" applyNumberFormat="1" applyFont="1" applyFill="1" applyBorder="1" applyAlignment="1">
      <alignment horizontal="center" vertical="center" wrapText="1"/>
    </xf>
    <xf numFmtId="0" fontId="20" fillId="16" borderId="45" xfId="0" applyFont="1" applyFill="1" applyBorder="1" applyAlignment="1">
      <alignment horizontal="center" vertical="center" wrapText="1"/>
    </xf>
    <xf numFmtId="0" fontId="20" fillId="16" borderId="46" xfId="0" applyFont="1" applyFill="1" applyBorder="1" applyAlignment="1">
      <alignment horizontal="center" vertical="center" wrapText="1"/>
    </xf>
    <xf numFmtId="0" fontId="20" fillId="16" borderId="47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2" fillId="16" borderId="0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2013.%20&#233;vi%20k&#246;lts&#233;gvet&#233;s\k&#233;pvisel&#337;knek%202013.02.21\2-%205AB%20MERLEG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\2013.%20&#233;vi%20k&#246;lts&#233;gvet&#233;s\k&#233;pvisel&#337;knek%202013.02.21\7%20&#225;llami%20hozz&#225;j&#225;rul&#225;sok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2013_rend_ mérleg"/>
      <sheetName val="2013 működési mérleg"/>
      <sheetName val="2013 felhalm mérleg"/>
      <sheetName val="5A bev műk"/>
      <sheetName val="5B bev felh"/>
    </sheetNames>
    <sheetDataSet>
      <sheetData sheetId="1">
        <row r="57">
          <cell r="F57">
            <v>170075.042</v>
          </cell>
          <cell r="G57">
            <v>98966.21334399999</v>
          </cell>
          <cell r="H57">
            <v>-269041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llami pénzek feloszt."/>
      <sheetName val="közokt norm táblázatban"/>
    </sheetNames>
    <sheetDataSet>
      <sheetData sheetId="0">
        <row r="108">
          <cell r="E108">
            <v>74727280</v>
          </cell>
        </row>
        <row r="109">
          <cell r="E109">
            <v>-25211823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SheetLayoutView="100" zoomScalePageLayoutView="0" workbookViewId="0" topLeftCell="B1">
      <pane xSplit="1" topLeftCell="C2" activePane="topRight" state="frozen"/>
      <selection pane="topLeft" activeCell="B1" sqref="B1"/>
      <selection pane="topRight" activeCell="G3" sqref="G3:J3"/>
    </sheetView>
  </sheetViews>
  <sheetFormatPr defaultColWidth="9.25390625" defaultRowHeight="12.75"/>
  <cols>
    <col min="1" max="1" width="0" style="1" hidden="1" customWidth="1"/>
    <col min="2" max="2" width="45.625" style="2" customWidth="1"/>
    <col min="3" max="3" width="9.125" style="2" customWidth="1"/>
    <col min="4" max="4" width="10.875" style="91" customWidth="1"/>
    <col min="5" max="5" width="10.25390625" style="2" customWidth="1"/>
    <col min="6" max="6" width="10.00390625" style="3" customWidth="1"/>
    <col min="7" max="7" width="9.625" style="92" customWidth="1"/>
    <col min="8" max="8" width="10.625" style="92" customWidth="1"/>
    <col min="9" max="9" width="9.625" style="3" customWidth="1"/>
    <col min="10" max="10" width="10.625" style="3" customWidth="1"/>
    <col min="11" max="11" width="9.625" style="92" customWidth="1"/>
    <col min="12" max="12" width="10.625" style="92" customWidth="1"/>
    <col min="13" max="13" width="9.625" style="3" customWidth="1"/>
    <col min="14" max="14" width="10.625" style="3" customWidth="1"/>
    <col min="15" max="15" width="9.625" style="92" customWidth="1"/>
    <col min="16" max="16" width="10.625" style="92" customWidth="1"/>
    <col min="17" max="17" width="10.25390625" style="3" customWidth="1"/>
    <col min="18" max="18" width="10.625" style="3" customWidth="1"/>
    <col min="19" max="19" width="9.25390625" style="1" customWidth="1"/>
    <col min="20" max="20" width="0" style="1" hidden="1" customWidth="1"/>
    <col min="21" max="16384" width="9.25390625" style="1" customWidth="1"/>
  </cols>
  <sheetData>
    <row r="1" spans="1:18" ht="29.25" customHeight="1">
      <c r="A1" s="122" t="s">
        <v>92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24.75" customHeight="1" thickBot="1">
      <c r="A2" s="121" t="s">
        <v>88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ht="15.75" customHeight="1" thickBot="1">
      <c r="A3" s="123" t="s">
        <v>0</v>
      </c>
      <c r="B3" s="124"/>
      <c r="C3" s="129" t="s">
        <v>80</v>
      </c>
      <c r="D3" s="130"/>
      <c r="E3" s="130"/>
      <c r="F3" s="131"/>
      <c r="G3" s="118" t="s">
        <v>81</v>
      </c>
      <c r="H3" s="119"/>
      <c r="I3" s="119"/>
      <c r="J3" s="120"/>
      <c r="K3" s="118" t="s">
        <v>82</v>
      </c>
      <c r="L3" s="119"/>
      <c r="M3" s="119"/>
      <c r="N3" s="120"/>
      <c r="O3" s="118" t="s">
        <v>83</v>
      </c>
      <c r="P3" s="119"/>
      <c r="Q3" s="119"/>
      <c r="R3" s="120"/>
    </row>
    <row r="4" spans="1:18" ht="16.5" customHeight="1">
      <c r="A4" s="125"/>
      <c r="B4" s="126"/>
      <c r="C4" s="113" t="s">
        <v>77</v>
      </c>
      <c r="D4" s="113" t="s">
        <v>79</v>
      </c>
      <c r="E4" s="113" t="s">
        <v>78</v>
      </c>
      <c r="F4" s="116" t="s">
        <v>3</v>
      </c>
      <c r="G4" s="113" t="s">
        <v>77</v>
      </c>
      <c r="H4" s="113" t="s">
        <v>79</v>
      </c>
      <c r="I4" s="113" t="s">
        <v>78</v>
      </c>
      <c r="J4" s="116" t="s">
        <v>4</v>
      </c>
      <c r="K4" s="113" t="s">
        <v>77</v>
      </c>
      <c r="L4" s="113" t="s">
        <v>79</v>
      </c>
      <c r="M4" s="113" t="s">
        <v>78</v>
      </c>
      <c r="N4" s="116" t="s">
        <v>4</v>
      </c>
      <c r="O4" s="113" t="s">
        <v>77</v>
      </c>
      <c r="P4" s="113" t="s">
        <v>79</v>
      </c>
      <c r="Q4" s="113" t="s">
        <v>78</v>
      </c>
      <c r="R4" s="116" t="s">
        <v>4</v>
      </c>
    </row>
    <row r="5" spans="1:18" ht="26.25" customHeight="1" thickBot="1">
      <c r="A5" s="127"/>
      <c r="B5" s="128"/>
      <c r="C5" s="115"/>
      <c r="D5" s="115"/>
      <c r="E5" s="115"/>
      <c r="F5" s="117"/>
      <c r="G5" s="114"/>
      <c r="H5" s="115"/>
      <c r="I5" s="115"/>
      <c r="J5" s="117"/>
      <c r="K5" s="114"/>
      <c r="L5" s="115"/>
      <c r="M5" s="115"/>
      <c r="N5" s="117"/>
      <c r="O5" s="114"/>
      <c r="P5" s="115"/>
      <c r="Q5" s="115"/>
      <c r="R5" s="117"/>
    </row>
    <row r="6" spans="1:18" ht="16.5" customHeight="1">
      <c r="A6" s="22"/>
      <c r="B6" s="23" t="s">
        <v>5</v>
      </c>
      <c r="C6" s="29"/>
      <c r="D6" s="105"/>
      <c r="E6" s="26">
        <v>0</v>
      </c>
      <c r="F6" s="106">
        <v>0</v>
      </c>
      <c r="G6" s="32"/>
      <c r="H6" s="30"/>
      <c r="I6" s="26">
        <v>0</v>
      </c>
      <c r="J6" s="106">
        <v>0</v>
      </c>
      <c r="K6" s="32"/>
      <c r="L6" s="30"/>
      <c r="M6" s="26">
        <v>0</v>
      </c>
      <c r="N6" s="106">
        <v>0</v>
      </c>
      <c r="O6" s="32"/>
      <c r="P6" s="111">
        <v>235</v>
      </c>
      <c r="Q6" s="26">
        <v>184</v>
      </c>
      <c r="R6" s="106">
        <f>P6+Q6</f>
        <v>419</v>
      </c>
    </row>
    <row r="7" spans="1:18" ht="16.5" customHeight="1">
      <c r="A7" s="4"/>
      <c r="B7" s="5" t="s">
        <v>6</v>
      </c>
      <c r="C7" s="6">
        <f aca="true" t="shared" si="0" ref="C7:J7">SUM(C8:C20)</f>
        <v>21684</v>
      </c>
      <c r="D7" s="6">
        <f t="shared" si="0"/>
        <v>4311</v>
      </c>
      <c r="E7" s="6">
        <f t="shared" si="0"/>
        <v>27403</v>
      </c>
      <c r="F7" s="7">
        <f t="shared" si="0"/>
        <v>53398</v>
      </c>
      <c r="G7" s="6">
        <f t="shared" si="0"/>
        <v>12501</v>
      </c>
      <c r="H7" s="6">
        <f t="shared" si="0"/>
        <v>3000</v>
      </c>
      <c r="I7" s="6">
        <f t="shared" si="0"/>
        <v>48338</v>
      </c>
      <c r="J7" s="7">
        <f t="shared" si="0"/>
        <v>63839</v>
      </c>
      <c r="K7" s="6">
        <f>SUM(K8:K20)</f>
        <v>12501</v>
      </c>
      <c r="L7" s="6">
        <f>SUM(L8:L20)</f>
        <v>3000</v>
      </c>
      <c r="M7" s="6">
        <f>SUM(M8:M20)</f>
        <v>52030</v>
      </c>
      <c r="N7" s="7">
        <f>SUM(N8:N20)</f>
        <v>67531</v>
      </c>
      <c r="O7" s="6">
        <f>SUM(O8:O20)</f>
        <v>9314</v>
      </c>
      <c r="P7" s="6">
        <v>256</v>
      </c>
      <c r="Q7" s="6">
        <f>SUM(Q8:Q21)</f>
        <v>63696</v>
      </c>
      <c r="R7" s="7">
        <f>SUM(R8:R21)</f>
        <v>73266</v>
      </c>
    </row>
    <row r="8" spans="1:18" ht="16.5" customHeight="1">
      <c r="A8" s="4"/>
      <c r="B8" s="8" t="s">
        <v>7</v>
      </c>
      <c r="C8" s="9"/>
      <c r="D8" s="10"/>
      <c r="E8" s="11">
        <v>2084</v>
      </c>
      <c r="F8" s="12">
        <f aca="true" t="shared" si="1" ref="F8:F19">SUM(C8:E8)</f>
        <v>2084</v>
      </c>
      <c r="G8" s="13"/>
      <c r="H8" s="14"/>
      <c r="I8" s="11">
        <v>2097</v>
      </c>
      <c r="J8" s="12">
        <f aca="true" t="shared" si="2" ref="J8:J19">SUM(G8:I8)</f>
        <v>2097</v>
      </c>
      <c r="K8" s="13"/>
      <c r="L8" s="14"/>
      <c r="M8" s="11">
        <v>2097</v>
      </c>
      <c r="N8" s="12">
        <f aca="true" t="shared" si="3" ref="N8:N19">SUM(K8:M8)</f>
        <v>2097</v>
      </c>
      <c r="O8" s="13"/>
      <c r="P8" s="14"/>
      <c r="Q8" s="11">
        <v>0</v>
      </c>
      <c r="R8" s="12">
        <f aca="true" t="shared" si="4" ref="R8:R19">SUM(O8:Q8)</f>
        <v>0</v>
      </c>
    </row>
    <row r="9" spans="1:18" ht="16.5" customHeight="1">
      <c r="A9" s="4"/>
      <c r="B9" s="8" t="s">
        <v>8</v>
      </c>
      <c r="C9" s="9"/>
      <c r="D9" s="10"/>
      <c r="E9" s="11"/>
      <c r="F9" s="12">
        <f t="shared" si="1"/>
        <v>0</v>
      </c>
      <c r="G9" s="13"/>
      <c r="H9" s="14"/>
      <c r="I9" s="11"/>
      <c r="J9" s="12">
        <f t="shared" si="2"/>
        <v>0</v>
      </c>
      <c r="K9" s="13"/>
      <c r="L9" s="14"/>
      <c r="M9" s="11"/>
      <c r="N9" s="12">
        <f t="shared" si="3"/>
        <v>0</v>
      </c>
      <c r="O9" s="13"/>
      <c r="P9" s="14"/>
      <c r="Q9" s="11">
        <v>0</v>
      </c>
      <c r="R9" s="12">
        <f t="shared" si="4"/>
        <v>0</v>
      </c>
    </row>
    <row r="10" spans="1:18" ht="18" customHeight="1">
      <c r="A10" s="4"/>
      <c r="B10" s="8" t="s">
        <v>9</v>
      </c>
      <c r="C10" s="9"/>
      <c r="D10" s="10"/>
      <c r="E10" s="11">
        <f>20000-2500-500-9600-1500-500</f>
        <v>5400</v>
      </c>
      <c r="F10" s="12">
        <f t="shared" si="1"/>
        <v>5400</v>
      </c>
      <c r="G10" s="13"/>
      <c r="H10" s="14"/>
      <c r="I10" s="11">
        <f>20000-2500-500-9600-1500-500</f>
        <v>5400</v>
      </c>
      <c r="J10" s="12">
        <f t="shared" si="2"/>
        <v>5400</v>
      </c>
      <c r="K10" s="13"/>
      <c r="L10" s="14"/>
      <c r="M10" s="11">
        <f>20000-2500-500-9600-1500-500</f>
        <v>5400</v>
      </c>
      <c r="N10" s="12">
        <f t="shared" si="3"/>
        <v>5400</v>
      </c>
      <c r="O10" s="13"/>
      <c r="P10" s="14"/>
      <c r="Q10" s="11">
        <v>0</v>
      </c>
      <c r="R10" s="12">
        <f t="shared" si="4"/>
        <v>0</v>
      </c>
    </row>
    <row r="11" spans="1:18" ht="16.5" customHeight="1">
      <c r="A11" s="4">
        <v>682001</v>
      </c>
      <c r="B11" s="8" t="s">
        <v>10</v>
      </c>
      <c r="C11" s="9"/>
      <c r="D11" s="10"/>
      <c r="E11" s="11">
        <v>2263</v>
      </c>
      <c r="F11" s="12">
        <f t="shared" si="1"/>
        <v>2263</v>
      </c>
      <c r="G11" s="13"/>
      <c r="H11" s="14"/>
      <c r="I11" s="11">
        <v>2263</v>
      </c>
      <c r="J11" s="12">
        <f t="shared" si="2"/>
        <v>2263</v>
      </c>
      <c r="K11" s="13"/>
      <c r="L11" s="14"/>
      <c r="M11" s="11">
        <v>2263</v>
      </c>
      <c r="N11" s="12">
        <f t="shared" si="3"/>
        <v>2263</v>
      </c>
      <c r="O11" s="13"/>
      <c r="P11" s="14"/>
      <c r="Q11" s="11">
        <v>2090</v>
      </c>
      <c r="R11" s="12">
        <f t="shared" si="4"/>
        <v>2090</v>
      </c>
    </row>
    <row r="12" spans="1:18" ht="16.5" customHeight="1">
      <c r="A12" s="4">
        <v>682002</v>
      </c>
      <c r="B12" s="8" t="s">
        <v>11</v>
      </c>
      <c r="C12" s="9"/>
      <c r="D12" s="10"/>
      <c r="E12" s="11">
        <v>8963</v>
      </c>
      <c r="F12" s="12">
        <f t="shared" si="1"/>
        <v>8963</v>
      </c>
      <c r="G12" s="13"/>
      <c r="H12" s="14"/>
      <c r="I12" s="11">
        <v>10481</v>
      </c>
      <c r="J12" s="12">
        <f t="shared" si="2"/>
        <v>10481</v>
      </c>
      <c r="K12" s="13"/>
      <c r="L12" s="14"/>
      <c r="M12" s="11">
        <v>10481</v>
      </c>
      <c r="N12" s="12">
        <f t="shared" si="3"/>
        <v>10481</v>
      </c>
      <c r="O12" s="13"/>
      <c r="P12" s="14"/>
      <c r="Q12" s="11">
        <v>14217</v>
      </c>
      <c r="R12" s="12">
        <f t="shared" si="4"/>
        <v>14217</v>
      </c>
    </row>
    <row r="13" spans="1:18" ht="16.5" customHeight="1">
      <c r="A13" s="4">
        <v>842421</v>
      </c>
      <c r="B13" s="15" t="s">
        <v>12</v>
      </c>
      <c r="C13" s="16"/>
      <c r="D13" s="17"/>
      <c r="E13" s="11">
        <v>500</v>
      </c>
      <c r="F13" s="12">
        <f t="shared" si="1"/>
        <v>500</v>
      </c>
      <c r="G13" s="18"/>
      <c r="H13" s="19"/>
      <c r="I13" s="11">
        <v>500</v>
      </c>
      <c r="J13" s="12">
        <f t="shared" si="2"/>
        <v>500</v>
      </c>
      <c r="K13" s="18"/>
      <c r="L13" s="19"/>
      <c r="M13" s="11">
        <v>500</v>
      </c>
      <c r="N13" s="12">
        <f t="shared" si="3"/>
        <v>500</v>
      </c>
      <c r="O13" s="18"/>
      <c r="P13" s="19"/>
      <c r="Q13" s="11">
        <v>0</v>
      </c>
      <c r="R13" s="12">
        <f t="shared" si="4"/>
        <v>0</v>
      </c>
    </row>
    <row r="14" spans="1:18" ht="15.75" customHeight="1">
      <c r="A14" s="4">
        <v>581100</v>
      </c>
      <c r="B14" s="15" t="s">
        <v>13</v>
      </c>
      <c r="C14" s="16"/>
      <c r="D14" s="17"/>
      <c r="E14" s="11"/>
      <c r="F14" s="12">
        <f t="shared" si="1"/>
        <v>0</v>
      </c>
      <c r="G14" s="18"/>
      <c r="H14" s="19"/>
      <c r="I14" s="11"/>
      <c r="J14" s="12">
        <f t="shared" si="2"/>
        <v>0</v>
      </c>
      <c r="K14" s="18"/>
      <c r="L14" s="19"/>
      <c r="M14" s="11"/>
      <c r="N14" s="12">
        <f t="shared" si="3"/>
        <v>0</v>
      </c>
      <c r="O14" s="18"/>
      <c r="P14" s="19"/>
      <c r="Q14" s="11">
        <v>0</v>
      </c>
      <c r="R14" s="12">
        <f t="shared" si="4"/>
        <v>0</v>
      </c>
    </row>
    <row r="15" spans="1:18" ht="16.5" customHeight="1">
      <c r="A15" s="4">
        <v>581400</v>
      </c>
      <c r="B15" s="15" t="s">
        <v>14</v>
      </c>
      <c r="C15" s="16"/>
      <c r="D15" s="17"/>
      <c r="E15" s="11">
        <v>644</v>
      </c>
      <c r="F15" s="12">
        <f t="shared" si="1"/>
        <v>644</v>
      </c>
      <c r="G15" s="18"/>
      <c r="H15" s="19"/>
      <c r="I15" s="11">
        <v>644</v>
      </c>
      <c r="J15" s="12">
        <f t="shared" si="2"/>
        <v>644</v>
      </c>
      <c r="K15" s="18"/>
      <c r="L15" s="19"/>
      <c r="M15" s="11">
        <v>644</v>
      </c>
      <c r="N15" s="12">
        <f t="shared" si="3"/>
        <v>644</v>
      </c>
      <c r="O15" s="18"/>
      <c r="P15" s="19"/>
      <c r="Q15" s="11">
        <v>38</v>
      </c>
      <c r="R15" s="12">
        <f t="shared" si="4"/>
        <v>38</v>
      </c>
    </row>
    <row r="16" spans="1:18" ht="16.5" customHeight="1">
      <c r="A16" s="4">
        <v>841126</v>
      </c>
      <c r="B16" s="15" t="s">
        <v>15</v>
      </c>
      <c r="C16" s="16"/>
      <c r="D16" s="20">
        <v>4311</v>
      </c>
      <c r="E16" s="11"/>
      <c r="F16" s="12">
        <f t="shared" si="1"/>
        <v>4311</v>
      </c>
      <c r="G16" s="18"/>
      <c r="H16" s="21">
        <v>3000</v>
      </c>
      <c r="I16" s="11"/>
      <c r="J16" s="12">
        <f t="shared" si="2"/>
        <v>3000</v>
      </c>
      <c r="K16" s="18"/>
      <c r="L16" s="21">
        <v>3000</v>
      </c>
      <c r="M16" s="11"/>
      <c r="N16" s="12">
        <f t="shared" si="3"/>
        <v>3000</v>
      </c>
      <c r="O16" s="18"/>
      <c r="P16" s="21">
        <v>256</v>
      </c>
      <c r="Q16" s="11"/>
      <c r="R16" s="12">
        <f t="shared" si="4"/>
        <v>256</v>
      </c>
    </row>
    <row r="17" spans="1:18" ht="16.5" customHeight="1">
      <c r="A17" s="22"/>
      <c r="B17" s="23" t="s">
        <v>16</v>
      </c>
      <c r="C17" s="24">
        <v>21684</v>
      </c>
      <c r="D17" s="25"/>
      <c r="E17" s="26"/>
      <c r="F17" s="12">
        <f t="shared" si="1"/>
        <v>21684</v>
      </c>
      <c r="G17" s="19">
        <v>12501</v>
      </c>
      <c r="H17" s="27"/>
      <c r="I17" s="28">
        <v>8499</v>
      </c>
      <c r="J17" s="12">
        <f t="shared" si="2"/>
        <v>21000</v>
      </c>
      <c r="K17" s="19">
        <v>12501</v>
      </c>
      <c r="L17" s="27"/>
      <c r="M17" s="28">
        <v>12191</v>
      </c>
      <c r="N17" s="12">
        <f t="shared" si="3"/>
        <v>24692</v>
      </c>
      <c r="O17" s="19">
        <v>9314</v>
      </c>
      <c r="P17" s="27"/>
      <c r="Q17" s="28">
        <v>16735</v>
      </c>
      <c r="R17" s="12">
        <f t="shared" si="4"/>
        <v>26049</v>
      </c>
    </row>
    <row r="18" spans="1:18" ht="16.5" customHeight="1">
      <c r="A18" s="22"/>
      <c r="B18" s="23" t="s">
        <v>17</v>
      </c>
      <c r="C18" s="29"/>
      <c r="D18" s="30"/>
      <c r="E18" s="31"/>
      <c r="F18" s="12">
        <f t="shared" si="1"/>
        <v>0</v>
      </c>
      <c r="G18" s="32"/>
      <c r="H18" s="30"/>
      <c r="I18" s="31">
        <v>10905</v>
      </c>
      <c r="J18" s="12">
        <f t="shared" si="2"/>
        <v>10905</v>
      </c>
      <c r="K18" s="32"/>
      <c r="L18" s="30"/>
      <c r="M18" s="31">
        <v>10905</v>
      </c>
      <c r="N18" s="12">
        <f t="shared" si="3"/>
        <v>10905</v>
      </c>
      <c r="O18" s="32"/>
      <c r="P18" s="30"/>
      <c r="Q18" s="31">
        <v>8082</v>
      </c>
      <c r="R18" s="12">
        <f t="shared" si="4"/>
        <v>8082</v>
      </c>
    </row>
    <row r="19" spans="1:18" ht="16.5" customHeight="1">
      <c r="A19" s="4">
        <v>370000</v>
      </c>
      <c r="B19" s="15" t="s">
        <v>18</v>
      </c>
      <c r="C19" s="16"/>
      <c r="D19" s="17"/>
      <c r="E19" s="11">
        <f>60+7489</f>
        <v>7549</v>
      </c>
      <c r="F19" s="12">
        <f t="shared" si="1"/>
        <v>7549</v>
      </c>
      <c r="G19" s="18"/>
      <c r="H19" s="19"/>
      <c r="I19" s="11">
        <v>7549</v>
      </c>
      <c r="J19" s="12">
        <f t="shared" si="2"/>
        <v>7549</v>
      </c>
      <c r="K19" s="18"/>
      <c r="L19" s="19"/>
      <c r="M19" s="11">
        <v>7549</v>
      </c>
      <c r="N19" s="12">
        <f t="shared" si="3"/>
        <v>7549</v>
      </c>
      <c r="O19" s="18"/>
      <c r="P19" s="19"/>
      <c r="Q19" s="11">
        <v>5399</v>
      </c>
      <c r="R19" s="12">
        <f t="shared" si="4"/>
        <v>5399</v>
      </c>
    </row>
    <row r="20" spans="1:18" ht="16.5" customHeight="1">
      <c r="A20" s="4"/>
      <c r="B20" s="8" t="s">
        <v>19</v>
      </c>
      <c r="C20" s="9"/>
      <c r="D20" s="10"/>
      <c r="E20" s="11"/>
      <c r="F20" s="12"/>
      <c r="G20" s="13"/>
      <c r="H20" s="14"/>
      <c r="I20" s="11"/>
      <c r="J20" s="12"/>
      <c r="K20" s="13"/>
      <c r="L20" s="14"/>
      <c r="M20" s="11"/>
      <c r="N20" s="12"/>
      <c r="O20" s="13"/>
      <c r="P20" s="14"/>
      <c r="Q20" s="11"/>
      <c r="R20" s="12"/>
    </row>
    <row r="21" spans="1:18" ht="16.5" customHeight="1">
      <c r="A21" s="4"/>
      <c r="B21" s="8" t="s">
        <v>16</v>
      </c>
      <c r="C21" s="9"/>
      <c r="D21" s="10"/>
      <c r="E21" s="11"/>
      <c r="F21" s="12"/>
      <c r="G21" s="13"/>
      <c r="H21" s="14"/>
      <c r="I21" s="11"/>
      <c r="J21" s="12"/>
      <c r="K21" s="13"/>
      <c r="L21" s="14"/>
      <c r="M21" s="11"/>
      <c r="N21" s="12"/>
      <c r="O21" s="13"/>
      <c r="P21" s="14"/>
      <c r="Q21" s="11">
        <v>17135</v>
      </c>
      <c r="R21" s="12">
        <v>17135</v>
      </c>
    </row>
    <row r="22" spans="1:18" ht="16.5" customHeight="1">
      <c r="A22" s="4"/>
      <c r="B22" s="33" t="s">
        <v>20</v>
      </c>
      <c r="C22" s="6">
        <f aca="true" t="shared" si="5" ref="C22:J22">SUM(C23:C25)</f>
        <v>0</v>
      </c>
      <c r="D22" s="6">
        <f t="shared" si="5"/>
        <v>0</v>
      </c>
      <c r="E22" s="6">
        <f t="shared" si="5"/>
        <v>0</v>
      </c>
      <c r="F22" s="7">
        <f t="shared" si="5"/>
        <v>0</v>
      </c>
      <c r="G22" s="6">
        <f t="shared" si="5"/>
        <v>0</v>
      </c>
      <c r="H22" s="6">
        <f t="shared" si="5"/>
        <v>0</v>
      </c>
      <c r="I22" s="6">
        <f t="shared" si="5"/>
        <v>0</v>
      </c>
      <c r="J22" s="7">
        <f t="shared" si="5"/>
        <v>0</v>
      </c>
      <c r="K22" s="6">
        <f aca="true" t="shared" si="6" ref="K22:R22">SUM(K23:K25)</f>
        <v>0</v>
      </c>
      <c r="L22" s="6">
        <f t="shared" si="6"/>
        <v>0</v>
      </c>
      <c r="M22" s="6">
        <f t="shared" si="6"/>
        <v>0</v>
      </c>
      <c r="N22" s="7">
        <f t="shared" si="6"/>
        <v>0</v>
      </c>
      <c r="O22" s="6">
        <f t="shared" si="6"/>
        <v>0</v>
      </c>
      <c r="P22" s="6">
        <f t="shared" si="6"/>
        <v>0</v>
      </c>
      <c r="Q22" s="6">
        <f t="shared" si="6"/>
        <v>0</v>
      </c>
      <c r="R22" s="7">
        <f t="shared" si="6"/>
        <v>0</v>
      </c>
    </row>
    <row r="23" spans="1:18" ht="16.5" customHeight="1">
      <c r="A23" s="4"/>
      <c r="B23" s="8" t="s">
        <v>21</v>
      </c>
      <c r="C23" s="9"/>
      <c r="D23" s="10"/>
      <c r="E23" s="11"/>
      <c r="F23" s="12"/>
      <c r="G23" s="13"/>
      <c r="H23" s="14"/>
      <c r="I23" s="11"/>
      <c r="J23" s="12"/>
      <c r="K23" s="13"/>
      <c r="L23" s="14"/>
      <c r="M23" s="11"/>
      <c r="N23" s="12"/>
      <c r="O23" s="13"/>
      <c r="P23" s="14"/>
      <c r="Q23" s="11"/>
      <c r="R23" s="12"/>
    </row>
    <row r="24" spans="1:18" ht="16.5" customHeight="1">
      <c r="A24" s="4"/>
      <c r="B24" s="8" t="s">
        <v>22</v>
      </c>
      <c r="C24" s="9"/>
      <c r="D24" s="10"/>
      <c r="E24" s="11"/>
      <c r="F24" s="12"/>
      <c r="G24" s="13"/>
      <c r="H24" s="14"/>
      <c r="I24" s="11"/>
      <c r="J24" s="12"/>
      <c r="K24" s="13"/>
      <c r="L24" s="14"/>
      <c r="M24" s="11"/>
      <c r="N24" s="12"/>
      <c r="O24" s="13"/>
      <c r="P24" s="14"/>
      <c r="Q24" s="11"/>
      <c r="R24" s="12"/>
    </row>
    <row r="25" spans="1:18" ht="16.5" customHeight="1">
      <c r="A25" s="4"/>
      <c r="B25" s="8" t="s">
        <v>23</v>
      </c>
      <c r="C25" s="9"/>
      <c r="D25" s="10"/>
      <c r="E25" s="11">
        <f>+E20*0.25</f>
        <v>0</v>
      </c>
      <c r="F25" s="12">
        <f>+F20*0.25</f>
        <v>0</v>
      </c>
      <c r="G25" s="13"/>
      <c r="H25" s="14"/>
      <c r="I25" s="11">
        <f>+I20*0.25</f>
        <v>0</v>
      </c>
      <c r="J25" s="12">
        <f>+J20*0.25</f>
        <v>0</v>
      </c>
      <c r="K25" s="13"/>
      <c r="L25" s="14"/>
      <c r="M25" s="11">
        <f>+M20*0.25</f>
        <v>0</v>
      </c>
      <c r="N25" s="12">
        <f>+N20*0.25</f>
        <v>0</v>
      </c>
      <c r="O25" s="13"/>
      <c r="P25" s="14"/>
      <c r="Q25" s="11">
        <f>+Q20*0.25</f>
        <v>0</v>
      </c>
      <c r="R25" s="12">
        <f>+R20*0.25</f>
        <v>0</v>
      </c>
    </row>
    <row r="26" spans="1:18" s="39" customFormat="1" ht="16.5" customHeight="1">
      <c r="A26" s="34"/>
      <c r="B26" s="5" t="s">
        <v>24</v>
      </c>
      <c r="C26" s="35"/>
      <c r="D26" s="36"/>
      <c r="E26" s="6">
        <v>5500</v>
      </c>
      <c r="F26" s="7">
        <f>SUM(C26:E26)</f>
        <v>5500</v>
      </c>
      <c r="G26" s="37"/>
      <c r="H26" s="38"/>
      <c r="I26" s="6">
        <v>4000</v>
      </c>
      <c r="J26" s="7">
        <f>SUM(G26:I26)</f>
        <v>4000</v>
      </c>
      <c r="K26" s="37"/>
      <c r="L26" s="38"/>
      <c r="M26" s="6">
        <v>4000</v>
      </c>
      <c r="N26" s="7">
        <f>SUM(K26:M26)</f>
        <v>4000</v>
      </c>
      <c r="O26" s="37"/>
      <c r="P26" s="38"/>
      <c r="Q26" s="6">
        <v>1302</v>
      </c>
      <c r="R26" s="7">
        <f>SUM(O26:Q26)</f>
        <v>1302</v>
      </c>
    </row>
    <row r="27" spans="1:18" ht="16.5" customHeight="1">
      <c r="A27" s="4"/>
      <c r="B27" s="5" t="s">
        <v>25</v>
      </c>
      <c r="C27" s="6">
        <f aca="true" t="shared" si="7" ref="C27:J27">SUM(C28:C32)</f>
        <v>0</v>
      </c>
      <c r="D27" s="6">
        <f t="shared" si="7"/>
        <v>0</v>
      </c>
      <c r="E27" s="6">
        <f t="shared" si="7"/>
        <v>104800</v>
      </c>
      <c r="F27" s="7">
        <f t="shared" si="7"/>
        <v>104800</v>
      </c>
      <c r="G27" s="6">
        <f t="shared" si="7"/>
        <v>0</v>
      </c>
      <c r="H27" s="6">
        <f t="shared" si="7"/>
        <v>0</v>
      </c>
      <c r="I27" s="6">
        <f t="shared" si="7"/>
        <v>151806</v>
      </c>
      <c r="J27" s="7">
        <f t="shared" si="7"/>
        <v>151806</v>
      </c>
      <c r="K27" s="6">
        <f aca="true" t="shared" si="8" ref="K27:R27">SUM(K28:K32)</f>
        <v>0</v>
      </c>
      <c r="L27" s="6">
        <f t="shared" si="8"/>
        <v>0</v>
      </c>
      <c r="M27" s="6">
        <f t="shared" si="8"/>
        <v>151806</v>
      </c>
      <c r="N27" s="7">
        <f t="shared" si="8"/>
        <v>151806</v>
      </c>
      <c r="O27" s="6">
        <f t="shared" si="8"/>
        <v>0</v>
      </c>
      <c r="P27" s="6">
        <f t="shared" si="8"/>
        <v>0</v>
      </c>
      <c r="Q27" s="6">
        <f t="shared" si="8"/>
        <v>130281</v>
      </c>
      <c r="R27" s="7">
        <f t="shared" si="8"/>
        <v>130281</v>
      </c>
    </row>
    <row r="28" spans="1:18" ht="16.5" customHeight="1">
      <c r="A28" s="4"/>
      <c r="B28" s="8" t="s">
        <v>26</v>
      </c>
      <c r="C28" s="9"/>
      <c r="D28" s="10"/>
      <c r="E28" s="11">
        <f>26000+5000+500</f>
        <v>31500</v>
      </c>
      <c r="F28" s="12">
        <f>SUM(C28:E28)</f>
        <v>31500</v>
      </c>
      <c r="G28" s="13"/>
      <c r="H28" s="14"/>
      <c r="I28" s="11">
        <v>62770</v>
      </c>
      <c r="J28" s="12">
        <f>SUM(G28:I28)</f>
        <v>62770</v>
      </c>
      <c r="K28" s="13"/>
      <c r="L28" s="14"/>
      <c r="M28" s="11">
        <v>62770</v>
      </c>
      <c r="N28" s="12">
        <f>SUM(K28:M28)</f>
        <v>62770</v>
      </c>
      <c r="O28" s="13"/>
      <c r="P28" s="14"/>
      <c r="Q28" s="11">
        <v>38823</v>
      </c>
      <c r="R28" s="12">
        <f>SUM(O28:Q28)</f>
        <v>38823</v>
      </c>
    </row>
    <row r="29" spans="1:18" ht="16.5" customHeight="1">
      <c r="A29" s="4"/>
      <c r="B29" s="8" t="s">
        <v>27</v>
      </c>
      <c r="C29" s="9"/>
      <c r="D29" s="10"/>
      <c r="E29" s="11">
        <f>2000+5000+9600+1500</f>
        <v>18100</v>
      </c>
      <c r="F29" s="12">
        <f>SUM(C29:E29)</f>
        <v>18100</v>
      </c>
      <c r="G29" s="13"/>
      <c r="H29" s="14"/>
      <c r="I29" s="11">
        <v>23966</v>
      </c>
      <c r="J29" s="12">
        <f>SUM(G29:I29)</f>
        <v>23966</v>
      </c>
      <c r="K29" s="13"/>
      <c r="L29" s="14"/>
      <c r="M29" s="11">
        <v>23966</v>
      </c>
      <c r="N29" s="12">
        <f>SUM(K29:M29)</f>
        <v>23966</v>
      </c>
      <c r="O29" s="13"/>
      <c r="P29" s="14"/>
      <c r="Q29" s="11">
        <v>19834</v>
      </c>
      <c r="R29" s="12">
        <f>SUM(O29:Q29)</f>
        <v>19834</v>
      </c>
    </row>
    <row r="30" spans="1:18" ht="16.5" customHeight="1">
      <c r="A30" s="4"/>
      <c r="B30" s="8" t="s">
        <v>28</v>
      </c>
      <c r="C30" s="9"/>
      <c r="D30" s="10"/>
      <c r="E30" s="11">
        <v>100</v>
      </c>
      <c r="F30" s="12">
        <f>SUM(C30:E30)</f>
        <v>100</v>
      </c>
      <c r="G30" s="13"/>
      <c r="H30" s="14"/>
      <c r="I30" s="11">
        <v>60</v>
      </c>
      <c r="J30" s="12">
        <f>SUM(G30:I30)</f>
        <v>60</v>
      </c>
      <c r="K30" s="13"/>
      <c r="L30" s="14"/>
      <c r="M30" s="11">
        <v>60</v>
      </c>
      <c r="N30" s="12">
        <f>SUM(K30:M30)</f>
        <v>60</v>
      </c>
      <c r="O30" s="13"/>
      <c r="P30" s="14"/>
      <c r="Q30" s="11">
        <v>66</v>
      </c>
      <c r="R30" s="12">
        <f>SUM(O30:Q30)</f>
        <v>66</v>
      </c>
    </row>
    <row r="31" spans="1:18" ht="16.5" customHeight="1">
      <c r="A31" s="4"/>
      <c r="B31" s="8" t="s">
        <v>29</v>
      </c>
      <c r="C31" s="9"/>
      <c r="D31" s="10"/>
      <c r="E31" s="11">
        <f>80000-25000</f>
        <v>55000</v>
      </c>
      <c r="F31" s="12">
        <f>SUM(C31:E31)</f>
        <v>55000</v>
      </c>
      <c r="G31" s="13"/>
      <c r="H31" s="14"/>
      <c r="I31" s="11">
        <v>65000</v>
      </c>
      <c r="J31" s="12">
        <f>SUM(G31:I31)</f>
        <v>65000</v>
      </c>
      <c r="K31" s="13"/>
      <c r="L31" s="14"/>
      <c r="M31" s="11">
        <v>65000</v>
      </c>
      <c r="N31" s="12">
        <f>SUM(K31:M31)</f>
        <v>65000</v>
      </c>
      <c r="O31" s="13"/>
      <c r="P31" s="14"/>
      <c r="Q31" s="11">
        <v>71552</v>
      </c>
      <c r="R31" s="12">
        <f>SUM(O31:Q31)</f>
        <v>71552</v>
      </c>
    </row>
    <row r="32" spans="1:18" ht="16.5" customHeight="1">
      <c r="A32" s="4"/>
      <c r="B32" s="8" t="s">
        <v>30</v>
      </c>
      <c r="C32" s="9"/>
      <c r="D32" s="10"/>
      <c r="E32" s="11">
        <v>100</v>
      </c>
      <c r="F32" s="12">
        <f>SUM(C32:E32)</f>
        <v>100</v>
      </c>
      <c r="G32" s="13"/>
      <c r="H32" s="14"/>
      <c r="I32" s="11">
        <v>10</v>
      </c>
      <c r="J32" s="12">
        <f>SUM(G32:I32)</f>
        <v>10</v>
      </c>
      <c r="K32" s="13"/>
      <c r="L32" s="14"/>
      <c r="M32" s="11">
        <v>10</v>
      </c>
      <c r="N32" s="12">
        <f>SUM(K32:M32)</f>
        <v>10</v>
      </c>
      <c r="O32" s="13"/>
      <c r="P32" s="14"/>
      <c r="Q32" s="11">
        <v>6</v>
      </c>
      <c r="R32" s="12">
        <f>SUM(O32:Q32)</f>
        <v>6</v>
      </c>
    </row>
    <row r="33" spans="1:18" ht="16.5" customHeight="1">
      <c r="A33" s="4"/>
      <c r="B33" s="5" t="s">
        <v>31</v>
      </c>
      <c r="C33" s="6">
        <f aca="true" t="shared" si="9" ref="C33:J33">SUM(C34:C35)</f>
        <v>0</v>
      </c>
      <c r="D33" s="6">
        <f t="shared" si="9"/>
        <v>0</v>
      </c>
      <c r="E33" s="6">
        <f t="shared" si="9"/>
        <v>49515.456999999995</v>
      </c>
      <c r="F33" s="7">
        <f t="shared" si="9"/>
        <v>49515.456999999995</v>
      </c>
      <c r="G33" s="6">
        <f t="shared" si="9"/>
        <v>0</v>
      </c>
      <c r="H33" s="6">
        <f t="shared" si="9"/>
        <v>0</v>
      </c>
      <c r="I33" s="6">
        <f t="shared" si="9"/>
        <v>0</v>
      </c>
      <c r="J33" s="7">
        <f t="shared" si="9"/>
        <v>0</v>
      </c>
      <c r="K33" s="6">
        <f aca="true" t="shared" si="10" ref="K33:R33">SUM(K34:K35)</f>
        <v>0</v>
      </c>
      <c r="L33" s="6">
        <f t="shared" si="10"/>
        <v>0</v>
      </c>
      <c r="M33" s="6">
        <f t="shared" si="10"/>
        <v>0</v>
      </c>
      <c r="N33" s="7">
        <f t="shared" si="10"/>
        <v>0</v>
      </c>
      <c r="O33" s="6">
        <f t="shared" si="10"/>
        <v>0</v>
      </c>
      <c r="P33" s="6">
        <f t="shared" si="10"/>
        <v>0</v>
      </c>
      <c r="Q33" s="6">
        <f t="shared" si="10"/>
        <v>0</v>
      </c>
      <c r="R33" s="7">
        <f t="shared" si="10"/>
        <v>0</v>
      </c>
    </row>
    <row r="34" spans="1:18" ht="16.5" customHeight="1">
      <c r="A34" s="4"/>
      <c r="B34" s="8" t="s">
        <v>32</v>
      </c>
      <c r="C34" s="9"/>
      <c r="D34" s="10"/>
      <c r="E34" s="11">
        <f>+'[2]Állami pénzek feloszt.'!$E$108/1000</f>
        <v>74727.28</v>
      </c>
      <c r="F34" s="12">
        <f>SUM(C34:E34)</f>
        <v>74727.28</v>
      </c>
      <c r="G34" s="13"/>
      <c r="H34" s="14"/>
      <c r="I34" s="11"/>
      <c r="J34" s="12">
        <f>SUM(G34:I34)</f>
        <v>0</v>
      </c>
      <c r="K34" s="13"/>
      <c r="L34" s="14"/>
      <c r="M34" s="11"/>
      <c r="N34" s="12">
        <f>SUM(K34:M34)</f>
        <v>0</v>
      </c>
      <c r="O34" s="13"/>
      <c r="P34" s="14"/>
      <c r="Q34" s="11"/>
      <c r="R34" s="12">
        <f>SUM(O34:Q34)</f>
        <v>0</v>
      </c>
    </row>
    <row r="35" spans="1:18" ht="16.5" customHeight="1">
      <c r="A35" s="4"/>
      <c r="B35" s="8" t="s">
        <v>33</v>
      </c>
      <c r="C35" s="9"/>
      <c r="D35" s="10"/>
      <c r="E35" s="11">
        <f>+'[2]Állami pénzek feloszt.'!$E$109/1000</f>
        <v>-25211.823</v>
      </c>
      <c r="F35" s="12">
        <f>SUM(C35:E35)</f>
        <v>-25211.823</v>
      </c>
      <c r="G35" s="13"/>
      <c r="H35" s="14"/>
      <c r="I35" s="11"/>
      <c r="J35" s="12">
        <f>SUM(G35:I35)</f>
        <v>0</v>
      </c>
      <c r="K35" s="13"/>
      <c r="L35" s="14"/>
      <c r="M35" s="11"/>
      <c r="N35" s="12">
        <f>SUM(K35:M35)</f>
        <v>0</v>
      </c>
      <c r="O35" s="13"/>
      <c r="P35" s="14"/>
      <c r="Q35" s="11"/>
      <c r="R35" s="12">
        <f>SUM(O35:Q35)</f>
        <v>0</v>
      </c>
    </row>
    <row r="36" spans="1:18" ht="16.5" customHeight="1">
      <c r="A36" s="4"/>
      <c r="B36" s="5" t="s">
        <v>34</v>
      </c>
      <c r="C36" s="6"/>
      <c r="D36" s="6"/>
      <c r="E36" s="6">
        <v>25000</v>
      </c>
      <c r="F36" s="7">
        <v>25000</v>
      </c>
      <c r="G36" s="6"/>
      <c r="H36" s="6"/>
      <c r="I36" s="6">
        <v>10000</v>
      </c>
      <c r="J36" s="7">
        <f>SUM(G36:I36)</f>
        <v>10000</v>
      </c>
      <c r="K36" s="6"/>
      <c r="L36" s="6"/>
      <c r="M36" s="6">
        <v>10000</v>
      </c>
      <c r="N36" s="7">
        <f>SUM(K36:M36)</f>
        <v>10000</v>
      </c>
      <c r="O36" s="6"/>
      <c r="P36" s="6"/>
      <c r="Q36" s="6">
        <v>7219</v>
      </c>
      <c r="R36" s="7">
        <f>SUM(O36:Q36)</f>
        <v>7219</v>
      </c>
    </row>
    <row r="37" spans="1:18" ht="16.5" customHeight="1">
      <c r="A37" s="4"/>
      <c r="B37" s="5" t="s">
        <v>35</v>
      </c>
      <c r="C37" s="40">
        <f aca="true" t="shared" si="11" ref="C37:H37">SUM(C38:C43)</f>
        <v>0</v>
      </c>
      <c r="D37" s="40">
        <f t="shared" si="11"/>
        <v>1151</v>
      </c>
      <c r="E37" s="40">
        <f t="shared" si="11"/>
        <v>10</v>
      </c>
      <c r="F37" s="41">
        <f t="shared" si="11"/>
        <v>1161</v>
      </c>
      <c r="G37" s="40">
        <f t="shared" si="11"/>
        <v>0</v>
      </c>
      <c r="H37" s="40">
        <f t="shared" si="11"/>
        <v>0</v>
      </c>
      <c r="I37" s="40"/>
      <c r="J37" s="41">
        <f>SUM(J38:J43)</f>
        <v>0</v>
      </c>
      <c r="K37" s="40">
        <f>SUM(K38:K43)</f>
        <v>0</v>
      </c>
      <c r="L37" s="40">
        <f>SUM(L38:L43)</f>
        <v>0</v>
      </c>
      <c r="M37" s="40"/>
      <c r="N37" s="41">
        <f>SUM(N38:N43)</f>
        <v>0</v>
      </c>
      <c r="O37" s="40">
        <f>SUM(O38:O43)</f>
        <v>0</v>
      </c>
      <c r="P37" s="40">
        <f>SUM(P38:P43)</f>
        <v>0</v>
      </c>
      <c r="Q37" s="40">
        <v>1538</v>
      </c>
      <c r="R37" s="41">
        <f>SUM(R38:R43)</f>
        <v>1538</v>
      </c>
    </row>
    <row r="38" spans="1:18" ht="16.5" customHeight="1">
      <c r="A38" s="4"/>
      <c r="B38" s="15" t="s">
        <v>36</v>
      </c>
      <c r="C38" s="16"/>
      <c r="D38" s="17">
        <v>141</v>
      </c>
      <c r="E38" s="11"/>
      <c r="F38" s="12">
        <f>SUM(C38:E38)</f>
        <v>141</v>
      </c>
      <c r="G38" s="18"/>
      <c r="H38" s="19"/>
      <c r="I38" s="11"/>
      <c r="J38" s="12">
        <f>SUM(G38:I38)</f>
        <v>0</v>
      </c>
      <c r="K38" s="18"/>
      <c r="L38" s="19"/>
      <c r="M38" s="11"/>
      <c r="N38" s="12">
        <f>SUM(K38:M38)</f>
        <v>0</v>
      </c>
      <c r="O38" s="18"/>
      <c r="P38" s="19"/>
      <c r="Q38" s="11"/>
      <c r="R38" s="12">
        <f>SUM(O38:Q38)</f>
        <v>0</v>
      </c>
    </row>
    <row r="39" spans="1:18" ht="16.5" customHeight="1">
      <c r="A39" s="4"/>
      <c r="B39" s="15" t="s">
        <v>37</v>
      </c>
      <c r="C39" s="16"/>
      <c r="D39" s="17">
        <v>910</v>
      </c>
      <c r="E39" s="11"/>
      <c r="F39" s="12">
        <f>SUM(C39:E39)</f>
        <v>910</v>
      </c>
      <c r="G39" s="18"/>
      <c r="H39" s="19"/>
      <c r="I39" s="11"/>
      <c r="J39" s="12">
        <f>SUM(G39:I39)</f>
        <v>0</v>
      </c>
      <c r="K39" s="18"/>
      <c r="L39" s="19"/>
      <c r="M39" s="11"/>
      <c r="N39" s="12">
        <f>SUM(K39:M39)</f>
        <v>0</v>
      </c>
      <c r="O39" s="18"/>
      <c r="P39" s="19"/>
      <c r="Q39" s="11">
        <v>1538</v>
      </c>
      <c r="R39" s="12">
        <f>SUM(O39:Q39)</f>
        <v>1538</v>
      </c>
    </row>
    <row r="40" spans="1:18" ht="15.75" customHeight="1">
      <c r="A40" s="4"/>
      <c r="B40" s="8" t="s">
        <v>38</v>
      </c>
      <c r="C40" s="9"/>
      <c r="D40" s="10"/>
      <c r="E40" s="11"/>
      <c r="F40" s="12"/>
      <c r="G40" s="13"/>
      <c r="H40" s="14"/>
      <c r="I40" s="11"/>
      <c r="J40" s="12"/>
      <c r="K40" s="13"/>
      <c r="L40" s="14"/>
      <c r="M40" s="11"/>
      <c r="N40" s="12"/>
      <c r="O40" s="13"/>
      <c r="P40" s="14"/>
      <c r="Q40" s="11"/>
      <c r="R40" s="12"/>
    </row>
    <row r="41" spans="1:18" ht="16.5" customHeight="1">
      <c r="A41" s="4"/>
      <c r="B41" s="8" t="s">
        <v>39</v>
      </c>
      <c r="C41" s="9"/>
      <c r="D41" s="10">
        <v>100</v>
      </c>
      <c r="E41" s="11"/>
      <c r="F41" s="12">
        <f>SUM(C41:E41)</f>
        <v>100</v>
      </c>
      <c r="G41" s="13"/>
      <c r="H41" s="14"/>
      <c r="I41" s="11"/>
      <c r="J41" s="12">
        <f>SUM(G41:I41)</f>
        <v>0</v>
      </c>
      <c r="K41" s="13"/>
      <c r="L41" s="14"/>
      <c r="M41" s="11"/>
      <c r="N41" s="12">
        <f>SUM(K41:M41)</f>
        <v>0</v>
      </c>
      <c r="O41" s="13"/>
      <c r="P41" s="14"/>
      <c r="Q41" s="11"/>
      <c r="R41" s="12">
        <f>SUM(O41:Q41)</f>
        <v>0</v>
      </c>
    </row>
    <row r="42" spans="1:18" ht="15.75" customHeight="1">
      <c r="A42" s="4"/>
      <c r="B42" s="15" t="s">
        <v>40</v>
      </c>
      <c r="C42" s="16"/>
      <c r="D42" s="17"/>
      <c r="E42" s="11">
        <v>0</v>
      </c>
      <c r="F42" s="12"/>
      <c r="G42" s="18"/>
      <c r="H42" s="19"/>
      <c r="I42" s="11"/>
      <c r="J42" s="12">
        <f>SUM(G42:I42)</f>
        <v>0</v>
      </c>
      <c r="K42" s="18"/>
      <c r="L42" s="19"/>
      <c r="M42" s="11"/>
      <c r="N42" s="12">
        <f>SUM(K42:M42)</f>
        <v>0</v>
      </c>
      <c r="O42" s="18"/>
      <c r="P42" s="19"/>
      <c r="Q42" s="11"/>
      <c r="R42" s="12">
        <f>SUM(O42:Q42)</f>
        <v>0</v>
      </c>
    </row>
    <row r="43" spans="1:18" ht="16.5" customHeight="1">
      <c r="A43" s="4"/>
      <c r="B43" s="15" t="s">
        <v>41</v>
      </c>
      <c r="C43" s="16"/>
      <c r="D43" s="17"/>
      <c r="E43" s="11">
        <v>10</v>
      </c>
      <c r="F43" s="12">
        <v>10</v>
      </c>
      <c r="G43" s="18"/>
      <c r="H43" s="19"/>
      <c r="I43" s="11"/>
      <c r="J43" s="12"/>
      <c r="K43" s="18"/>
      <c r="L43" s="19"/>
      <c r="M43" s="11"/>
      <c r="N43" s="12"/>
      <c r="O43" s="18"/>
      <c r="P43" s="19"/>
      <c r="Q43" s="11"/>
      <c r="R43" s="12"/>
    </row>
    <row r="44" spans="1:18" ht="16.5" customHeight="1">
      <c r="A44" s="4"/>
      <c r="B44" s="5" t="s">
        <v>42</v>
      </c>
      <c r="C44" s="6">
        <f aca="true" t="shared" si="12" ref="C44:J44">SUM(C45:C48)</f>
        <v>0</v>
      </c>
      <c r="D44" s="6">
        <f t="shared" si="12"/>
        <v>0</v>
      </c>
      <c r="E44" s="6">
        <f t="shared" si="12"/>
        <v>104762</v>
      </c>
      <c r="F44" s="7">
        <f t="shared" si="12"/>
        <v>104762</v>
      </c>
      <c r="G44" s="6">
        <f t="shared" si="12"/>
        <v>0</v>
      </c>
      <c r="H44" s="6">
        <f t="shared" si="12"/>
        <v>0</v>
      </c>
      <c r="I44" s="6">
        <f t="shared" si="12"/>
        <v>0</v>
      </c>
      <c r="J44" s="7">
        <f t="shared" si="12"/>
        <v>0</v>
      </c>
      <c r="K44" s="6">
        <f aca="true" t="shared" si="13" ref="K44:R44">SUM(K45:K48)</f>
        <v>0</v>
      </c>
      <c r="L44" s="6">
        <f t="shared" si="13"/>
        <v>0</v>
      </c>
      <c r="M44" s="6">
        <f t="shared" si="13"/>
        <v>0</v>
      </c>
      <c r="N44" s="7">
        <f t="shared" si="13"/>
        <v>0</v>
      </c>
      <c r="O44" s="6">
        <f t="shared" si="13"/>
        <v>0</v>
      </c>
      <c r="P44" s="6">
        <f t="shared" si="13"/>
        <v>0</v>
      </c>
      <c r="Q44" s="6">
        <f t="shared" si="13"/>
        <v>0</v>
      </c>
      <c r="R44" s="7">
        <f t="shared" si="13"/>
        <v>0</v>
      </c>
    </row>
    <row r="45" spans="1:18" ht="16.5" customHeight="1">
      <c r="A45" s="4"/>
      <c r="B45" s="15" t="s">
        <v>43</v>
      </c>
      <c r="C45" s="16"/>
      <c r="D45" s="17"/>
      <c r="E45" s="11">
        <v>14614</v>
      </c>
      <c r="F45" s="12">
        <f>SUM(C45:E45)</f>
        <v>14614</v>
      </c>
      <c r="G45" s="18"/>
      <c r="H45" s="19"/>
      <c r="I45" s="11"/>
      <c r="J45" s="12">
        <f>SUM(G45:I45)</f>
        <v>0</v>
      </c>
      <c r="K45" s="18"/>
      <c r="L45" s="19"/>
      <c r="M45" s="11"/>
      <c r="N45" s="12">
        <f>SUM(K45:M45)</f>
        <v>0</v>
      </c>
      <c r="O45" s="18"/>
      <c r="P45" s="19"/>
      <c r="Q45" s="11"/>
      <c r="R45" s="12">
        <f>SUM(O45:Q45)</f>
        <v>0</v>
      </c>
    </row>
    <row r="46" spans="1:18" ht="16.5" customHeight="1">
      <c r="A46" s="4"/>
      <c r="B46" s="8" t="s">
        <v>44</v>
      </c>
      <c r="C46" s="9"/>
      <c r="D46" s="10"/>
      <c r="E46" s="11">
        <v>82974</v>
      </c>
      <c r="F46" s="12">
        <f>SUM(C46:E46)</f>
        <v>82974</v>
      </c>
      <c r="G46" s="13"/>
      <c r="H46" s="14"/>
      <c r="I46" s="11"/>
      <c r="J46" s="12">
        <f>SUM(G46:I46)</f>
        <v>0</v>
      </c>
      <c r="K46" s="13"/>
      <c r="L46" s="14"/>
      <c r="M46" s="11"/>
      <c r="N46" s="12">
        <f>SUM(K46:M46)</f>
        <v>0</v>
      </c>
      <c r="O46" s="13"/>
      <c r="P46" s="14"/>
      <c r="Q46" s="11"/>
      <c r="R46" s="12">
        <f>SUM(O46:Q46)</f>
        <v>0</v>
      </c>
    </row>
    <row r="47" spans="1:18" ht="16.5" customHeight="1">
      <c r="A47" s="4"/>
      <c r="B47" s="15" t="s">
        <v>45</v>
      </c>
      <c r="C47" s="16"/>
      <c r="D47" s="17"/>
      <c r="E47" s="11">
        <v>7174</v>
      </c>
      <c r="F47" s="12">
        <f>SUM(C47:E47)</f>
        <v>7174</v>
      </c>
      <c r="G47" s="18"/>
      <c r="H47" s="19"/>
      <c r="I47" s="11"/>
      <c r="J47" s="12">
        <f>SUM(G47:I47)</f>
        <v>0</v>
      </c>
      <c r="K47" s="18"/>
      <c r="L47" s="19"/>
      <c r="M47" s="11"/>
      <c r="N47" s="12">
        <f>SUM(K47:M47)</f>
        <v>0</v>
      </c>
      <c r="O47" s="18"/>
      <c r="P47" s="19"/>
      <c r="Q47" s="11"/>
      <c r="R47" s="12">
        <f>SUM(O47:Q47)</f>
        <v>0</v>
      </c>
    </row>
    <row r="48" spans="1:18" ht="15.75" customHeight="1">
      <c r="A48" s="4"/>
      <c r="B48" s="15" t="s">
        <v>46</v>
      </c>
      <c r="C48" s="16"/>
      <c r="D48" s="17"/>
      <c r="E48" s="11"/>
      <c r="F48" s="12"/>
      <c r="G48" s="18"/>
      <c r="H48" s="19"/>
      <c r="I48" s="11"/>
      <c r="J48" s="12"/>
      <c r="K48" s="18"/>
      <c r="L48" s="19"/>
      <c r="M48" s="11"/>
      <c r="N48" s="12"/>
      <c r="O48" s="18"/>
      <c r="P48" s="19"/>
      <c r="Q48" s="11"/>
      <c r="R48" s="12"/>
    </row>
    <row r="49" spans="1:18" ht="15.75" customHeight="1">
      <c r="A49" s="4"/>
      <c r="B49" s="42"/>
      <c r="C49" s="43"/>
      <c r="D49" s="20"/>
      <c r="E49" s="44"/>
      <c r="F49" s="45"/>
      <c r="G49" s="46"/>
      <c r="H49" s="21"/>
      <c r="I49" s="44"/>
      <c r="J49" s="45"/>
      <c r="K49" s="46"/>
      <c r="L49" s="21"/>
      <c r="M49" s="44"/>
      <c r="N49" s="45"/>
      <c r="O49" s="46"/>
      <c r="P49" s="21"/>
      <c r="Q49" s="44"/>
      <c r="R49" s="45"/>
    </row>
    <row r="50" spans="1:18" ht="15.75" customHeight="1">
      <c r="A50" s="4"/>
      <c r="B50" s="107" t="s">
        <v>47</v>
      </c>
      <c r="C50" s="43"/>
      <c r="D50" s="20"/>
      <c r="E50" s="44"/>
      <c r="F50" s="45"/>
      <c r="G50" s="46"/>
      <c r="H50" s="21"/>
      <c r="I50" s="47">
        <v>2768</v>
      </c>
      <c r="J50" s="48">
        <v>2768</v>
      </c>
      <c r="K50" s="46"/>
      <c r="L50" s="21"/>
      <c r="M50" s="47">
        <v>2768</v>
      </c>
      <c r="N50" s="48">
        <v>2768</v>
      </c>
      <c r="O50" s="46"/>
      <c r="P50" s="21"/>
      <c r="Q50" s="47">
        <v>2768</v>
      </c>
      <c r="R50" s="48">
        <v>2768</v>
      </c>
    </row>
    <row r="51" spans="1:18" ht="15.75" customHeight="1">
      <c r="A51" s="4"/>
      <c r="B51" s="107" t="s">
        <v>48</v>
      </c>
      <c r="C51" s="43"/>
      <c r="D51" s="20"/>
      <c r="E51" s="44"/>
      <c r="F51" s="45"/>
      <c r="G51" s="46"/>
      <c r="H51" s="21"/>
      <c r="I51" s="47">
        <v>51376</v>
      </c>
      <c r="J51" s="48">
        <v>51376</v>
      </c>
      <c r="K51" s="46"/>
      <c r="L51" s="21"/>
      <c r="M51" s="47">
        <v>55493</v>
      </c>
      <c r="N51" s="48">
        <v>55493</v>
      </c>
      <c r="O51" s="46"/>
      <c r="P51" s="21"/>
      <c r="Q51" s="47">
        <v>55493</v>
      </c>
      <c r="R51" s="48">
        <v>55493</v>
      </c>
    </row>
    <row r="52" spans="1:18" ht="15.75" customHeight="1">
      <c r="A52" s="4"/>
      <c r="B52" s="107" t="s">
        <v>49</v>
      </c>
      <c r="C52" s="43"/>
      <c r="D52" s="20"/>
      <c r="E52" s="44"/>
      <c r="F52" s="45"/>
      <c r="G52" s="46"/>
      <c r="H52" s="21"/>
      <c r="I52" s="47">
        <v>3503</v>
      </c>
      <c r="J52" s="48">
        <v>3503</v>
      </c>
      <c r="K52" s="46"/>
      <c r="L52" s="21"/>
      <c r="M52" s="47">
        <v>3503</v>
      </c>
      <c r="N52" s="48">
        <v>3503</v>
      </c>
      <c r="O52" s="46"/>
      <c r="P52" s="21"/>
      <c r="Q52" s="47">
        <v>3503</v>
      </c>
      <c r="R52" s="48">
        <v>3503</v>
      </c>
    </row>
    <row r="53" spans="1:18" ht="15.75" customHeight="1">
      <c r="A53" s="4"/>
      <c r="B53" s="107" t="s">
        <v>50</v>
      </c>
      <c r="C53" s="43"/>
      <c r="D53" s="20"/>
      <c r="E53" s="44"/>
      <c r="F53" s="45"/>
      <c r="G53" s="46"/>
      <c r="H53" s="21"/>
      <c r="I53" s="47">
        <v>40075</v>
      </c>
      <c r="J53" s="48">
        <v>40075</v>
      </c>
      <c r="K53" s="46"/>
      <c r="L53" s="21"/>
      <c r="M53" s="47">
        <v>40075</v>
      </c>
      <c r="N53" s="48">
        <v>40075</v>
      </c>
      <c r="O53" s="46"/>
      <c r="P53" s="21"/>
      <c r="Q53" s="47">
        <v>40075</v>
      </c>
      <c r="R53" s="48">
        <v>40075</v>
      </c>
    </row>
    <row r="54" spans="1:18" ht="15.75" customHeight="1">
      <c r="A54" s="4"/>
      <c r="B54" s="107" t="s">
        <v>51</v>
      </c>
      <c r="C54" s="43"/>
      <c r="D54" s="20"/>
      <c r="E54" s="44"/>
      <c r="F54" s="45"/>
      <c r="G54" s="46"/>
      <c r="H54" s="21"/>
      <c r="I54" s="47">
        <f>SUM(I55:I57)</f>
        <v>11596</v>
      </c>
      <c r="J54" s="48">
        <f>SUM(J55:J57)</f>
        <v>11596</v>
      </c>
      <c r="K54" s="46"/>
      <c r="L54" s="21"/>
      <c r="M54" s="47">
        <f>SUM(M55:M57)</f>
        <v>11596</v>
      </c>
      <c r="N54" s="48">
        <f>SUM(N55:N57)</f>
        <v>11596</v>
      </c>
      <c r="O54" s="46"/>
      <c r="P54" s="21"/>
      <c r="Q54" s="47">
        <f>SUM(Q55:Q57)</f>
        <v>11596</v>
      </c>
      <c r="R54" s="48">
        <f>SUM(R55:R57)</f>
        <v>11596</v>
      </c>
    </row>
    <row r="55" spans="1:18" ht="15.75" customHeight="1">
      <c r="A55" s="4"/>
      <c r="B55" s="107" t="s">
        <v>52</v>
      </c>
      <c r="C55" s="43"/>
      <c r="D55" s="20"/>
      <c r="E55" s="44"/>
      <c r="F55" s="45"/>
      <c r="G55" s="46"/>
      <c r="H55" s="21"/>
      <c r="I55" s="49">
        <v>2778</v>
      </c>
      <c r="J55" s="50">
        <v>2778</v>
      </c>
      <c r="K55" s="46"/>
      <c r="L55" s="21"/>
      <c r="M55" s="49">
        <v>2778</v>
      </c>
      <c r="N55" s="50">
        <v>2778</v>
      </c>
      <c r="O55" s="46"/>
      <c r="P55" s="21"/>
      <c r="Q55" s="49">
        <v>2778</v>
      </c>
      <c r="R55" s="50">
        <v>2778</v>
      </c>
    </row>
    <row r="56" spans="1:18" ht="15.75" customHeight="1">
      <c r="A56" s="4"/>
      <c r="B56" s="107" t="s">
        <v>53</v>
      </c>
      <c r="C56" s="43"/>
      <c r="D56" s="20"/>
      <c r="E56" s="44"/>
      <c r="F56" s="45"/>
      <c r="G56" s="46"/>
      <c r="H56" s="21"/>
      <c r="I56" s="49">
        <v>6146</v>
      </c>
      <c r="J56" s="50">
        <v>6146</v>
      </c>
      <c r="K56" s="46"/>
      <c r="L56" s="21"/>
      <c r="M56" s="49">
        <v>6146</v>
      </c>
      <c r="N56" s="50">
        <v>6146</v>
      </c>
      <c r="O56" s="46"/>
      <c r="P56" s="21"/>
      <c r="Q56" s="49">
        <v>6146</v>
      </c>
      <c r="R56" s="50">
        <v>6146</v>
      </c>
    </row>
    <row r="57" spans="1:18" ht="15.75" customHeight="1">
      <c r="A57" s="4"/>
      <c r="B57" s="107" t="s">
        <v>54</v>
      </c>
      <c r="C57" s="43"/>
      <c r="D57" s="20"/>
      <c r="E57" s="44"/>
      <c r="F57" s="45"/>
      <c r="G57" s="46"/>
      <c r="H57" s="21"/>
      <c r="I57" s="49">
        <v>2672</v>
      </c>
      <c r="J57" s="50">
        <v>2672</v>
      </c>
      <c r="K57" s="46"/>
      <c r="L57" s="21"/>
      <c r="M57" s="49">
        <v>2672</v>
      </c>
      <c r="N57" s="50">
        <v>2672</v>
      </c>
      <c r="O57" s="46"/>
      <c r="P57" s="21"/>
      <c r="Q57" s="49">
        <v>2672</v>
      </c>
      <c r="R57" s="50">
        <v>2672</v>
      </c>
    </row>
    <row r="58" spans="1:18" ht="15.75" customHeight="1">
      <c r="A58" s="4"/>
      <c r="B58" s="107" t="s">
        <v>55</v>
      </c>
      <c r="C58" s="43"/>
      <c r="D58" s="20"/>
      <c r="E58" s="44"/>
      <c r="F58" s="45"/>
      <c r="G58" s="46"/>
      <c r="H58" s="21"/>
      <c r="I58" s="47">
        <v>-27068</v>
      </c>
      <c r="J58" s="48">
        <v>-27068</v>
      </c>
      <c r="K58" s="46"/>
      <c r="L58" s="21"/>
      <c r="M58" s="47">
        <v>-27068</v>
      </c>
      <c r="N58" s="48">
        <v>-27068</v>
      </c>
      <c r="O58" s="46"/>
      <c r="P58" s="21"/>
      <c r="Q58" s="47">
        <v>-27068</v>
      </c>
      <c r="R58" s="48">
        <v>-27068</v>
      </c>
    </row>
    <row r="59" spans="1:18" ht="15.75" customHeight="1">
      <c r="A59" s="4"/>
      <c r="B59" s="107" t="s">
        <v>84</v>
      </c>
      <c r="C59" s="43"/>
      <c r="D59" s="20"/>
      <c r="E59" s="44"/>
      <c r="F59" s="45"/>
      <c r="G59" s="46"/>
      <c r="H59" s="21"/>
      <c r="I59" s="47"/>
      <c r="J59" s="48"/>
      <c r="K59" s="46"/>
      <c r="L59" s="21"/>
      <c r="M59" s="47">
        <v>1827</v>
      </c>
      <c r="N59" s="48">
        <v>1827</v>
      </c>
      <c r="O59" s="46"/>
      <c r="P59" s="21"/>
      <c r="Q59" s="47">
        <v>1827</v>
      </c>
      <c r="R59" s="48">
        <v>1827</v>
      </c>
    </row>
    <row r="60" spans="1:18" ht="15.75" customHeight="1">
      <c r="A60" s="4"/>
      <c r="B60" s="107" t="s">
        <v>56</v>
      </c>
      <c r="C60" s="43"/>
      <c r="D60" s="20"/>
      <c r="E60" s="44"/>
      <c r="F60" s="45"/>
      <c r="G60" s="46"/>
      <c r="H60" s="21"/>
      <c r="I60" s="47">
        <v>24603</v>
      </c>
      <c r="J60" s="48">
        <v>24603</v>
      </c>
      <c r="K60" s="46"/>
      <c r="L60" s="21"/>
      <c r="M60" s="47">
        <v>24603</v>
      </c>
      <c r="N60" s="48">
        <v>24603</v>
      </c>
      <c r="O60" s="46"/>
      <c r="P60" s="21"/>
      <c r="Q60" s="47">
        <v>24603</v>
      </c>
      <c r="R60" s="48">
        <v>24603</v>
      </c>
    </row>
    <row r="61" spans="1:18" ht="15.75" customHeight="1">
      <c r="A61" s="4"/>
      <c r="B61" s="107" t="s">
        <v>57</v>
      </c>
      <c r="C61" s="43"/>
      <c r="D61" s="20"/>
      <c r="E61" s="44"/>
      <c r="F61" s="45"/>
      <c r="G61" s="46"/>
      <c r="H61" s="21"/>
      <c r="I61" s="47">
        <v>9458</v>
      </c>
      <c r="J61" s="48">
        <v>9458</v>
      </c>
      <c r="K61" s="46"/>
      <c r="L61" s="21"/>
      <c r="M61" s="47">
        <v>9458</v>
      </c>
      <c r="N61" s="48">
        <v>9458</v>
      </c>
      <c r="O61" s="46"/>
      <c r="P61" s="21"/>
      <c r="Q61" s="47">
        <v>9458</v>
      </c>
      <c r="R61" s="48">
        <v>9458</v>
      </c>
    </row>
    <row r="62" spans="1:18" ht="15.75" customHeight="1">
      <c r="A62" s="4"/>
      <c r="B62" s="107" t="s">
        <v>58</v>
      </c>
      <c r="C62" s="43"/>
      <c r="D62" s="20"/>
      <c r="E62" s="44"/>
      <c r="F62" s="45"/>
      <c r="G62" s="46"/>
      <c r="H62" s="21"/>
      <c r="I62" s="47">
        <v>3993</v>
      </c>
      <c r="J62" s="48">
        <f>SUM(I62)</f>
        <v>3993</v>
      </c>
      <c r="K62" s="46"/>
      <c r="L62" s="21"/>
      <c r="M62" s="47">
        <v>3993</v>
      </c>
      <c r="N62" s="48">
        <f>SUM(M62)</f>
        <v>3993</v>
      </c>
      <c r="O62" s="46"/>
      <c r="P62" s="21"/>
      <c r="Q62" s="47">
        <v>3993</v>
      </c>
      <c r="R62" s="48">
        <f>SUM(Q62)</f>
        <v>3993</v>
      </c>
    </row>
    <row r="63" spans="1:18" ht="15.75" customHeight="1">
      <c r="A63" s="4"/>
      <c r="B63" s="107" t="s">
        <v>59</v>
      </c>
      <c r="C63" s="43"/>
      <c r="D63" s="20"/>
      <c r="E63" s="44"/>
      <c r="F63" s="45"/>
      <c r="G63" s="46"/>
      <c r="H63" s="21"/>
      <c r="I63" s="47">
        <v>4</v>
      </c>
      <c r="J63" s="48">
        <f>SUM(I63)</f>
        <v>4</v>
      </c>
      <c r="K63" s="46"/>
      <c r="L63" s="21"/>
      <c r="M63" s="47">
        <v>4</v>
      </c>
      <c r="N63" s="48">
        <f>SUM(M63)</f>
        <v>4</v>
      </c>
      <c r="O63" s="46"/>
      <c r="P63" s="21"/>
      <c r="Q63" s="47">
        <v>4</v>
      </c>
      <c r="R63" s="48">
        <f>SUM(Q63)</f>
        <v>4</v>
      </c>
    </row>
    <row r="64" spans="1:18" s="39" customFormat="1" ht="15.75" customHeight="1">
      <c r="A64" s="34"/>
      <c r="B64" s="107" t="s">
        <v>60</v>
      </c>
      <c r="C64" s="51"/>
      <c r="D64" s="52"/>
      <c r="E64" s="53"/>
      <c r="F64" s="54"/>
      <c r="G64" s="55"/>
      <c r="H64" s="56"/>
      <c r="I64" s="47">
        <v>336</v>
      </c>
      <c r="J64" s="48">
        <f>SUM(I64)</f>
        <v>336</v>
      </c>
      <c r="K64" s="55"/>
      <c r="L64" s="56"/>
      <c r="M64" s="47">
        <v>767</v>
      </c>
      <c r="N64" s="48">
        <f>SUM(M64)</f>
        <v>767</v>
      </c>
      <c r="O64" s="55"/>
      <c r="P64" s="56"/>
      <c r="Q64" s="47">
        <v>767</v>
      </c>
      <c r="R64" s="48">
        <f>SUM(Q64)</f>
        <v>767</v>
      </c>
    </row>
    <row r="65" spans="1:18" s="39" customFormat="1" ht="15.75" customHeight="1">
      <c r="A65" s="34"/>
      <c r="B65" s="108" t="s">
        <v>85</v>
      </c>
      <c r="C65" s="51"/>
      <c r="D65" s="52"/>
      <c r="E65" s="53"/>
      <c r="F65" s="54"/>
      <c r="G65" s="55"/>
      <c r="H65" s="56"/>
      <c r="I65" s="57"/>
      <c r="J65" s="48"/>
      <c r="K65" s="55"/>
      <c r="L65" s="56"/>
      <c r="M65" s="57">
        <v>7168</v>
      </c>
      <c r="N65" s="48">
        <v>7168</v>
      </c>
      <c r="O65" s="55"/>
      <c r="P65" s="56"/>
      <c r="Q65" s="57">
        <v>7168</v>
      </c>
      <c r="R65" s="48">
        <v>7168</v>
      </c>
    </row>
    <row r="66" spans="1:18" ht="15.75" customHeight="1">
      <c r="A66" s="4"/>
      <c r="B66" s="108" t="s">
        <v>61</v>
      </c>
      <c r="C66" s="43"/>
      <c r="D66" s="20"/>
      <c r="E66" s="44"/>
      <c r="F66" s="45"/>
      <c r="G66" s="46"/>
      <c r="H66" s="21"/>
      <c r="I66" s="57">
        <f>SUM(I50+I51+I52+I60+I61+I62+I63+I64)</f>
        <v>96041</v>
      </c>
      <c r="J66" s="48">
        <f>SUM(J50+J51+J52+J60+J61+J62+J63+J64)</f>
        <v>96041</v>
      </c>
      <c r="K66" s="46"/>
      <c r="L66" s="21"/>
      <c r="M66" s="57">
        <f>SUM(M50+M51+M52+M60+M61+M62+M63+M64+M59+M65)</f>
        <v>109584</v>
      </c>
      <c r="N66" s="57">
        <f>SUM(N50+N51+N52+N60+N61+N62+N63+N64+N59+N65)</f>
        <v>109584</v>
      </c>
      <c r="O66" s="109"/>
      <c r="P66" s="21"/>
      <c r="Q66" s="57">
        <f>SUM(Q50+Q51+Q52+Q60+Q61+Q62+Q63+Q64+Q59+Q65)</f>
        <v>109584</v>
      </c>
      <c r="R66" s="57">
        <f>SUM(R50+R51+R52+R60+R61+R62+R63+R64+R59+R65)</f>
        <v>109584</v>
      </c>
    </row>
    <row r="67" spans="1:18" ht="15.75" customHeight="1">
      <c r="A67" s="4"/>
      <c r="B67" s="15"/>
      <c r="C67" s="16"/>
      <c r="D67" s="17"/>
      <c r="E67" s="11"/>
      <c r="F67" s="12"/>
      <c r="G67" s="18"/>
      <c r="H67" s="19"/>
      <c r="I67" s="11"/>
      <c r="J67" s="12"/>
      <c r="K67" s="18"/>
      <c r="L67" s="19"/>
      <c r="M67" s="11"/>
      <c r="N67" s="12"/>
      <c r="O67" s="18"/>
      <c r="P67" s="19"/>
      <c r="Q67" s="11"/>
      <c r="R67" s="12"/>
    </row>
    <row r="68" spans="1:18" ht="16.5" customHeight="1">
      <c r="A68" s="4"/>
      <c r="B68" s="5" t="s">
        <v>62</v>
      </c>
      <c r="C68" s="6">
        <f aca="true" t="shared" si="14" ref="C68:J68">SUM(C69:C73)</f>
        <v>0</v>
      </c>
      <c r="D68" s="6">
        <f t="shared" si="14"/>
        <v>0</v>
      </c>
      <c r="E68" s="6">
        <f t="shared" si="14"/>
        <v>5472</v>
      </c>
      <c r="F68" s="7">
        <f t="shared" si="14"/>
        <v>5472</v>
      </c>
      <c r="G68" s="6">
        <f t="shared" si="14"/>
        <v>0</v>
      </c>
      <c r="H68" s="6">
        <f t="shared" si="14"/>
        <v>0</v>
      </c>
      <c r="I68" s="6">
        <f t="shared" si="14"/>
        <v>20015</v>
      </c>
      <c r="J68" s="7">
        <f t="shared" si="14"/>
        <v>20015</v>
      </c>
      <c r="K68" s="6">
        <f aca="true" t="shared" si="15" ref="K68:R68">SUM(K69:K73)</f>
        <v>0</v>
      </c>
      <c r="L68" s="6">
        <f t="shared" si="15"/>
        <v>0</v>
      </c>
      <c r="M68" s="6">
        <f t="shared" si="15"/>
        <v>20015</v>
      </c>
      <c r="N68" s="7">
        <f t="shared" si="15"/>
        <v>20015</v>
      </c>
      <c r="O68" s="6">
        <f t="shared" si="15"/>
        <v>465</v>
      </c>
      <c r="P68" s="6">
        <f t="shared" si="15"/>
        <v>353</v>
      </c>
      <c r="Q68" s="6">
        <f>SUM(Q69:Q73)</f>
        <v>11108</v>
      </c>
      <c r="R68" s="7">
        <f t="shared" si="15"/>
        <v>11926</v>
      </c>
    </row>
    <row r="69" spans="1:18" ht="15.75" customHeight="1">
      <c r="A69" s="4">
        <v>421100</v>
      </c>
      <c r="B69" s="112" t="s">
        <v>87</v>
      </c>
      <c r="C69" s="9"/>
      <c r="D69" s="10"/>
      <c r="E69" s="11"/>
      <c r="F69" s="12"/>
      <c r="G69" s="13"/>
      <c r="H69" s="14"/>
      <c r="I69" s="11"/>
      <c r="J69" s="12"/>
      <c r="K69" s="13"/>
      <c r="L69" s="14"/>
      <c r="M69" s="11"/>
      <c r="N69" s="12"/>
      <c r="O69" s="13"/>
      <c r="P69" s="14"/>
      <c r="Q69" s="11">
        <v>798</v>
      </c>
      <c r="R69" s="12">
        <v>798</v>
      </c>
    </row>
    <row r="70" spans="1:18" ht="16.5" customHeight="1">
      <c r="A70" s="4">
        <v>869041</v>
      </c>
      <c r="B70" s="8" t="s">
        <v>63</v>
      </c>
      <c r="C70" s="9"/>
      <c r="D70" s="10"/>
      <c r="E70" s="11">
        <v>5335</v>
      </c>
      <c r="F70" s="12">
        <f>SUM(C70:E70)</f>
        <v>5335</v>
      </c>
      <c r="G70" s="13"/>
      <c r="H70" s="14"/>
      <c r="I70" s="11">
        <v>5921</v>
      </c>
      <c r="J70" s="12">
        <f>SUM(G70:I70)</f>
        <v>5921</v>
      </c>
      <c r="K70" s="13"/>
      <c r="L70" s="14"/>
      <c r="M70" s="11">
        <v>5921</v>
      </c>
      <c r="N70" s="12">
        <f>SUM(K70:M70)</f>
        <v>5921</v>
      </c>
      <c r="O70" s="13"/>
      <c r="P70" s="14"/>
      <c r="Q70" s="11">
        <v>7689</v>
      </c>
      <c r="R70" s="12">
        <f>SUM(O70:Q70)</f>
        <v>7689</v>
      </c>
    </row>
    <row r="71" spans="1:18" ht="16.5" customHeight="1">
      <c r="A71" s="4">
        <v>750000</v>
      </c>
      <c r="B71" s="8" t="s">
        <v>64</v>
      </c>
      <c r="C71" s="9"/>
      <c r="D71" s="10"/>
      <c r="E71" s="11">
        <f>142-5</f>
        <v>137</v>
      </c>
      <c r="F71" s="12">
        <f>SUM(C71:E71)</f>
        <v>137</v>
      </c>
      <c r="G71" s="13"/>
      <c r="H71" s="14"/>
      <c r="I71" s="11">
        <v>163</v>
      </c>
      <c r="J71" s="12">
        <f>SUM(G71:I71)</f>
        <v>163</v>
      </c>
      <c r="K71" s="13"/>
      <c r="L71" s="14"/>
      <c r="M71" s="11">
        <v>163</v>
      </c>
      <c r="N71" s="12">
        <f>SUM(K71:M71)</f>
        <v>163</v>
      </c>
      <c r="O71" s="13"/>
      <c r="P71" s="14"/>
      <c r="Q71" s="11">
        <v>164</v>
      </c>
      <c r="R71" s="12">
        <f>SUM(O71:Q71)</f>
        <v>164</v>
      </c>
    </row>
    <row r="72" spans="1:18" ht="15.75" customHeight="1">
      <c r="A72" s="4">
        <v>869042</v>
      </c>
      <c r="B72" s="8" t="s">
        <v>65</v>
      </c>
      <c r="C72" s="9"/>
      <c r="D72" s="10"/>
      <c r="E72" s="11"/>
      <c r="F72" s="12"/>
      <c r="G72" s="13"/>
      <c r="H72" s="14"/>
      <c r="I72" s="11">
        <v>13931</v>
      </c>
      <c r="J72" s="12">
        <f>SUM(G72:I72)</f>
        <v>13931</v>
      </c>
      <c r="K72" s="13"/>
      <c r="L72" s="14"/>
      <c r="M72" s="11">
        <v>13931</v>
      </c>
      <c r="N72" s="12">
        <f>SUM(K72:M72)</f>
        <v>13931</v>
      </c>
      <c r="O72" s="14">
        <v>465</v>
      </c>
      <c r="P72" s="14">
        <v>353</v>
      </c>
      <c r="Q72" s="11">
        <v>2457</v>
      </c>
      <c r="R72" s="12">
        <f>SUM(O72:Q72)</f>
        <v>3275</v>
      </c>
    </row>
    <row r="73" spans="1:18" ht="15.75" customHeight="1">
      <c r="A73" s="4"/>
      <c r="B73" s="58" t="s">
        <v>66</v>
      </c>
      <c r="C73" s="59"/>
      <c r="D73" s="60"/>
      <c r="E73" s="61"/>
      <c r="F73" s="62"/>
      <c r="G73" s="63"/>
      <c r="H73" s="64"/>
      <c r="I73" s="61"/>
      <c r="J73" s="62"/>
      <c r="K73" s="63"/>
      <c r="L73" s="64"/>
      <c r="M73" s="61"/>
      <c r="N73" s="62"/>
      <c r="O73" s="63"/>
      <c r="P73" s="64"/>
      <c r="Q73" s="61"/>
      <c r="R73" s="62"/>
    </row>
    <row r="74" spans="1:18" s="39" customFormat="1" ht="15.75" customHeight="1">
      <c r="A74" s="34"/>
      <c r="B74" s="65" t="s">
        <v>67</v>
      </c>
      <c r="C74" s="66"/>
      <c r="D74" s="67"/>
      <c r="E74" s="40"/>
      <c r="F74" s="41"/>
      <c r="G74" s="68"/>
      <c r="H74" s="69"/>
      <c r="I74" s="40">
        <v>0</v>
      </c>
      <c r="J74" s="41">
        <f>SUM(G74:I74)</f>
        <v>0</v>
      </c>
      <c r="K74" s="68"/>
      <c r="L74" s="69"/>
      <c r="M74" s="40">
        <v>0</v>
      </c>
      <c r="N74" s="41">
        <f>SUM(K74:M74)</f>
        <v>0</v>
      </c>
      <c r="O74" s="68"/>
      <c r="P74" s="69"/>
      <c r="Q74" s="40">
        <v>0</v>
      </c>
      <c r="R74" s="41">
        <f>SUM(O74:Q74)</f>
        <v>0</v>
      </c>
    </row>
    <row r="75" spans="1:18" ht="28.5" customHeight="1">
      <c r="A75" s="4"/>
      <c r="B75" s="5" t="s">
        <v>68</v>
      </c>
      <c r="C75" s="35"/>
      <c r="D75" s="36"/>
      <c r="E75" s="40">
        <v>82</v>
      </c>
      <c r="F75" s="41">
        <f>SUM(C75:E75)</f>
        <v>82</v>
      </c>
      <c r="G75" s="37"/>
      <c r="H75" s="38"/>
      <c r="I75" s="40">
        <v>0</v>
      </c>
      <c r="J75" s="41">
        <f>SUM(G75:I75)</f>
        <v>0</v>
      </c>
      <c r="K75" s="37"/>
      <c r="L75" s="38"/>
      <c r="M75" s="40">
        <v>0</v>
      </c>
      <c r="N75" s="41">
        <f>SUM(K75:M75)</f>
        <v>0</v>
      </c>
      <c r="O75" s="37"/>
      <c r="P75" s="38"/>
      <c r="Q75" s="40">
        <v>0</v>
      </c>
      <c r="R75" s="41">
        <f>SUM(O75:Q75)</f>
        <v>0</v>
      </c>
    </row>
    <row r="76" spans="1:18" ht="16.5" customHeight="1">
      <c r="A76" s="4"/>
      <c r="B76" s="70" t="s">
        <v>69</v>
      </c>
      <c r="C76" s="71">
        <f>+'[1]2013 működési mérleg'!F57</f>
        <v>170075.042</v>
      </c>
      <c r="D76" s="71">
        <f>+'[1]2013 működési mérleg'!G57</f>
        <v>98966.21334399999</v>
      </c>
      <c r="E76" s="6">
        <f>+'[1]2013 működési mérleg'!H57</f>
        <v>-269041</v>
      </c>
      <c r="F76" s="7">
        <f>SUM(C76:E76)</f>
        <v>0.25534399994648993</v>
      </c>
      <c r="G76" s="71">
        <v>68202</v>
      </c>
      <c r="H76" s="71">
        <v>99756</v>
      </c>
      <c r="I76" s="6">
        <v>-167958</v>
      </c>
      <c r="J76" s="7">
        <f>SUM(G76:I76)</f>
        <v>0</v>
      </c>
      <c r="K76" s="71">
        <v>68202</v>
      </c>
      <c r="L76" s="71">
        <v>99756</v>
      </c>
      <c r="M76" s="6">
        <v>-167958</v>
      </c>
      <c r="N76" s="7">
        <f>SUM(K76:M76)</f>
        <v>0</v>
      </c>
      <c r="O76" s="71">
        <v>68592</v>
      </c>
      <c r="P76" s="71">
        <v>83174</v>
      </c>
      <c r="Q76" s="6">
        <v>-151766</v>
      </c>
      <c r="R76" s="7">
        <f>SUM(O76:Q76)</f>
        <v>0</v>
      </c>
    </row>
    <row r="77" spans="1:18" ht="16.5" customHeight="1" thickBot="1">
      <c r="A77" s="72"/>
      <c r="B77" s="70" t="s">
        <v>70</v>
      </c>
      <c r="C77" s="73"/>
      <c r="D77" s="74"/>
      <c r="E77" s="6">
        <f>106000-30000</f>
        <v>76000</v>
      </c>
      <c r="F77" s="7">
        <f>SUM(C77:E77)</f>
        <v>76000</v>
      </c>
      <c r="G77" s="75"/>
      <c r="H77" s="71"/>
      <c r="I77" s="6"/>
      <c r="J77" s="7">
        <f>SUM(G77:I77)</f>
        <v>0</v>
      </c>
      <c r="K77" s="75"/>
      <c r="L77" s="71"/>
      <c r="M77" s="6">
        <v>49524</v>
      </c>
      <c r="N77" s="7">
        <f>SUM(K77:M77)</f>
        <v>49524</v>
      </c>
      <c r="O77" s="71">
        <v>1610</v>
      </c>
      <c r="P77" s="71">
        <v>1307</v>
      </c>
      <c r="Q77" s="6">
        <v>46607</v>
      </c>
      <c r="R77" s="7">
        <f>SUM(O77:Q77)</f>
        <v>49524</v>
      </c>
    </row>
    <row r="78" spans="1:18" ht="16.5" customHeight="1" thickBot="1">
      <c r="A78" s="76"/>
      <c r="B78" s="77" t="s">
        <v>71</v>
      </c>
      <c r="C78" s="77"/>
      <c r="D78" s="78"/>
      <c r="E78" s="79">
        <v>0</v>
      </c>
      <c r="F78" s="80">
        <v>0</v>
      </c>
      <c r="G78" s="81"/>
      <c r="H78" s="82"/>
      <c r="I78" s="79">
        <v>0</v>
      </c>
      <c r="J78" s="80">
        <v>0</v>
      </c>
      <c r="K78" s="81"/>
      <c r="L78" s="82"/>
      <c r="M78" s="79">
        <v>0</v>
      </c>
      <c r="N78" s="80">
        <v>0</v>
      </c>
      <c r="O78" s="110">
        <v>47</v>
      </c>
      <c r="P78" s="82">
        <v>118</v>
      </c>
      <c r="Q78" s="79">
        <v>-21839</v>
      </c>
      <c r="R78" s="7">
        <f>SUM(O78:Q78)</f>
        <v>-21674</v>
      </c>
    </row>
    <row r="79" spans="1:18" s="39" customFormat="1" ht="21" customHeight="1" thickBot="1">
      <c r="A79" s="83"/>
      <c r="B79" s="84" t="s">
        <v>72</v>
      </c>
      <c r="C79" s="85">
        <f>+C7+C27+C33+C36+C37+C44+C68</f>
        <v>21684</v>
      </c>
      <c r="D79" s="85">
        <f>+D7+D27+D33+D36+D37+D44+D68</f>
        <v>5462</v>
      </c>
      <c r="E79" s="85">
        <f>+E7+E27+E33+E36+E37+E44+E68+E75+E77+E26</f>
        <v>398544.457</v>
      </c>
      <c r="F79" s="86">
        <f>+F7+F27+F33+F36+F37+F44+F68+F75+F77+F26</f>
        <v>425690.457</v>
      </c>
      <c r="G79" s="85">
        <f>+G7+G27+G33+G36+G37+G44+G68</f>
        <v>12501</v>
      </c>
      <c r="H79" s="85">
        <f>+H7+H27+H33+H36+H37+H44+H68</f>
        <v>3000</v>
      </c>
      <c r="I79" s="86">
        <f>+I7+I27+I33+I36+I37+I44+I68+I66+I74+I75+I77+I26</f>
        <v>330200</v>
      </c>
      <c r="J79" s="86">
        <f>+J7+J27+J33+J36+J37+J44+J68+J66+J74+J75+J77+J26</f>
        <v>345701</v>
      </c>
      <c r="K79" s="85">
        <f>+K7+K27+K33+K36+K37+K44+K68</f>
        <v>12501</v>
      </c>
      <c r="L79" s="85">
        <f>+L7+L27+L33+L36+L37+L44+L68</f>
        <v>3000</v>
      </c>
      <c r="M79" s="86">
        <f>+M7+M27+M33+M36+M37+M44+M68+M66+M74+M75+M77+M26</f>
        <v>396959</v>
      </c>
      <c r="N79" s="86">
        <f>+N7+N27+N33+N36+N37+N44+N68+N66+N74+N75+N77+N26</f>
        <v>412460</v>
      </c>
      <c r="O79" s="85">
        <f>+O7+O27+O33+O36+O37+O44+O68+O76+O77+O78</f>
        <v>80028</v>
      </c>
      <c r="P79" s="85">
        <f>+P7+P27+P33+P36+P37+P44+P68+P76+P77+P78+P6</f>
        <v>85443</v>
      </c>
      <c r="Q79" s="86">
        <f>+Q7+Q27+Q33+Q36+Q37+Q44+Q68+Q66+Q74+Q75+Q77+Q26+Q78+Q76+Q6-1</f>
        <v>197913</v>
      </c>
      <c r="R79" s="86">
        <f>+R7+R27+R33+R36+R37+R44+R68+R66+R74+R75+R77+R26+R78+R76+R6-1</f>
        <v>363384</v>
      </c>
    </row>
    <row r="80" spans="1:18" ht="14.25" customHeight="1">
      <c r="A80" s="87" t="s">
        <v>73</v>
      </c>
      <c r="B80" s="88" t="s">
        <v>91</v>
      </c>
      <c r="C80" s="88"/>
      <c r="D80" s="89"/>
      <c r="E80" s="88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</row>
    <row r="82" spans="6:18" ht="15">
      <c r="F82" s="92"/>
      <c r="I82" s="92"/>
      <c r="J82" s="92"/>
      <c r="M82" s="92"/>
      <c r="N82" s="92"/>
      <c r="Q82" s="92"/>
      <c r="R82" s="92"/>
    </row>
    <row r="83" spans="6:18" ht="15">
      <c r="F83" s="92"/>
      <c r="I83" s="92"/>
      <c r="J83" s="92"/>
      <c r="M83" s="92"/>
      <c r="N83" s="92"/>
      <c r="Q83" s="92"/>
      <c r="R83" s="92"/>
    </row>
    <row r="84" spans="10:18" ht="15">
      <c r="J84" s="92"/>
      <c r="N84" s="92"/>
      <c r="R84" s="92"/>
    </row>
  </sheetData>
  <sheetProtection selectLockedCells="1" selectUnlockedCells="1"/>
  <mergeCells count="23">
    <mergeCell ref="A2:R2"/>
    <mergeCell ref="A1:R1"/>
    <mergeCell ref="A3:B5"/>
    <mergeCell ref="C3:F3"/>
    <mergeCell ref="G3:J3"/>
    <mergeCell ref="K3:N3"/>
    <mergeCell ref="N4:N5"/>
    <mergeCell ref="H4:H5"/>
    <mergeCell ref="I4:I5"/>
    <mergeCell ref="C4:C5"/>
    <mergeCell ref="O3:R3"/>
    <mergeCell ref="O4:O5"/>
    <mergeCell ref="P4:P5"/>
    <mergeCell ref="Q4:Q5"/>
    <mergeCell ref="R4:R5"/>
    <mergeCell ref="K4:K5"/>
    <mergeCell ref="L4:L5"/>
    <mergeCell ref="M4:M5"/>
    <mergeCell ref="D4:D5"/>
    <mergeCell ref="E4:E5"/>
    <mergeCell ref="F4:F5"/>
    <mergeCell ref="G4:G5"/>
    <mergeCell ref="J4:J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zoomScalePageLayoutView="0" workbookViewId="0" topLeftCell="B1">
      <selection activeCell="A58" sqref="A58:C58"/>
    </sheetView>
  </sheetViews>
  <sheetFormatPr defaultColWidth="9.25390625" defaultRowHeight="12.75"/>
  <cols>
    <col min="1" max="1" width="0" style="94" hidden="1" customWidth="1"/>
    <col min="2" max="2" width="44.75390625" style="103" customWidth="1"/>
    <col min="3" max="3" width="14.75390625" style="104" customWidth="1"/>
    <col min="4" max="5" width="14.75390625" style="94" customWidth="1"/>
    <col min="6" max="6" width="25.75390625" style="94" customWidth="1"/>
    <col min="7" max="7" width="14.75390625" style="104" customWidth="1"/>
    <col min="8" max="10" width="14.75390625" style="94" customWidth="1"/>
    <col min="11" max="15" width="9.25390625" style="94" customWidth="1"/>
    <col min="16" max="16" width="9.125" style="94" customWidth="1"/>
    <col min="17" max="16384" width="9.25390625" style="94" customWidth="1"/>
  </cols>
  <sheetData>
    <row r="1" spans="1:10" s="93" customFormat="1" ht="26.25" customHeight="1">
      <c r="A1" s="135" t="s">
        <v>90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0" customHeight="1" thickBot="1">
      <c r="A2" s="134" t="s">
        <v>89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s="1" customFormat="1" ht="14.25" customHeight="1" thickBot="1">
      <c r="A3" s="123" t="s">
        <v>0</v>
      </c>
      <c r="B3" s="124"/>
      <c r="C3" s="138" t="s">
        <v>82</v>
      </c>
      <c r="D3" s="139"/>
      <c r="E3" s="139"/>
      <c r="F3" s="140"/>
      <c r="G3" s="141" t="s">
        <v>83</v>
      </c>
      <c r="H3" s="142"/>
      <c r="I3" s="142"/>
      <c r="J3" s="143"/>
    </row>
    <row r="4" spans="1:10" s="1" customFormat="1" ht="16.5" customHeight="1" thickBot="1">
      <c r="A4" s="125"/>
      <c r="B4" s="126"/>
      <c r="C4" s="136" t="s">
        <v>1</v>
      </c>
      <c r="D4" s="136" t="s">
        <v>2</v>
      </c>
      <c r="E4" s="136" t="s">
        <v>74</v>
      </c>
      <c r="F4" s="132" t="s">
        <v>75</v>
      </c>
      <c r="G4" s="136" t="s">
        <v>1</v>
      </c>
      <c r="H4" s="136" t="s">
        <v>2</v>
      </c>
      <c r="I4" s="136" t="s">
        <v>74</v>
      </c>
      <c r="J4" s="132" t="s">
        <v>75</v>
      </c>
    </row>
    <row r="5" spans="1:10" s="1" customFormat="1" ht="18" customHeight="1" thickBot="1">
      <c r="A5" s="127"/>
      <c r="B5" s="128"/>
      <c r="C5" s="137"/>
      <c r="D5" s="137"/>
      <c r="E5" s="137"/>
      <c r="F5" s="133"/>
      <c r="G5" s="137"/>
      <c r="H5" s="137"/>
      <c r="I5" s="137"/>
      <c r="J5" s="133"/>
    </row>
    <row r="6" spans="1:10" s="1" customFormat="1" ht="18" customHeight="1">
      <c r="A6" s="22"/>
      <c r="B6" s="23" t="s">
        <v>5</v>
      </c>
      <c r="C6" s="29"/>
      <c r="D6" s="105"/>
      <c r="E6" s="26">
        <v>0</v>
      </c>
      <c r="F6" s="106">
        <v>0</v>
      </c>
      <c r="G6" s="29"/>
      <c r="H6" s="105"/>
      <c r="I6" s="26">
        <v>0</v>
      </c>
      <c r="J6" s="106">
        <v>0</v>
      </c>
    </row>
    <row r="7" spans="1:10" s="1" customFormat="1" ht="18" customHeight="1">
      <c r="A7" s="4"/>
      <c r="B7" s="5" t="s">
        <v>6</v>
      </c>
      <c r="C7" s="6">
        <f>SUM(C8:C18)</f>
        <v>0</v>
      </c>
      <c r="D7" s="6">
        <f>SUM(D8:D18)</f>
        <v>0</v>
      </c>
      <c r="E7" s="6">
        <f>SUM(E8:E18)</f>
        <v>0</v>
      </c>
      <c r="F7" s="7">
        <f aca="true" t="shared" si="0" ref="F7:F17">SUM(C7:E7)</f>
        <v>0</v>
      </c>
      <c r="G7" s="6">
        <f>SUM(G8:G18)</f>
        <v>0</v>
      </c>
      <c r="H7" s="6">
        <f>SUM(H8:H18)</f>
        <v>0</v>
      </c>
      <c r="I7" s="6">
        <f>SUM(I8:I18)</f>
        <v>0</v>
      </c>
      <c r="J7" s="7">
        <f aca="true" t="shared" si="1" ref="J7:J17">SUM(G7:I7)</f>
        <v>0</v>
      </c>
    </row>
    <row r="8" spans="1:10" s="1" customFormat="1" ht="18" customHeight="1">
      <c r="A8" s="4"/>
      <c r="B8" s="8" t="s">
        <v>7</v>
      </c>
      <c r="C8" s="9"/>
      <c r="D8" s="10"/>
      <c r="E8" s="11"/>
      <c r="F8" s="12">
        <f t="shared" si="0"/>
        <v>0</v>
      </c>
      <c r="G8" s="9"/>
      <c r="H8" s="10"/>
      <c r="I8" s="11"/>
      <c r="J8" s="12">
        <f t="shared" si="1"/>
        <v>0</v>
      </c>
    </row>
    <row r="9" spans="1:10" s="1" customFormat="1" ht="18" customHeight="1">
      <c r="A9" s="4"/>
      <c r="B9" s="8" t="s">
        <v>8</v>
      </c>
      <c r="C9" s="9"/>
      <c r="D9" s="10"/>
      <c r="E9" s="11"/>
      <c r="F9" s="7">
        <f t="shared" si="0"/>
        <v>0</v>
      </c>
      <c r="G9" s="9"/>
      <c r="H9" s="10"/>
      <c r="I9" s="11"/>
      <c r="J9" s="7">
        <f t="shared" si="1"/>
        <v>0</v>
      </c>
    </row>
    <row r="10" spans="1:10" s="1" customFormat="1" ht="18" customHeight="1">
      <c r="A10" s="4"/>
      <c r="B10" s="8" t="s">
        <v>9</v>
      </c>
      <c r="C10" s="9"/>
      <c r="D10" s="10"/>
      <c r="E10" s="11"/>
      <c r="F10" s="12">
        <f t="shared" si="0"/>
        <v>0</v>
      </c>
      <c r="G10" s="9"/>
      <c r="H10" s="10"/>
      <c r="I10" s="11"/>
      <c r="J10" s="12">
        <f t="shared" si="1"/>
        <v>0</v>
      </c>
    </row>
    <row r="11" spans="1:10" s="1" customFormat="1" ht="18" customHeight="1">
      <c r="A11" s="4">
        <v>682001</v>
      </c>
      <c r="B11" s="8" t="s">
        <v>10</v>
      </c>
      <c r="C11" s="9"/>
      <c r="D11" s="10"/>
      <c r="E11" s="11"/>
      <c r="F11" s="12">
        <f t="shared" si="0"/>
        <v>0</v>
      </c>
      <c r="G11" s="9"/>
      <c r="H11" s="10"/>
      <c r="I11" s="11"/>
      <c r="J11" s="12">
        <f t="shared" si="1"/>
        <v>0</v>
      </c>
    </row>
    <row r="12" spans="1:10" s="1" customFormat="1" ht="18" customHeight="1">
      <c r="A12" s="4">
        <v>682002</v>
      </c>
      <c r="B12" s="8" t="s">
        <v>11</v>
      </c>
      <c r="C12" s="9"/>
      <c r="D12" s="10"/>
      <c r="E12" s="11"/>
      <c r="F12" s="12">
        <f t="shared" si="0"/>
        <v>0</v>
      </c>
      <c r="G12" s="9"/>
      <c r="H12" s="10"/>
      <c r="I12" s="11"/>
      <c r="J12" s="12">
        <f t="shared" si="1"/>
        <v>0</v>
      </c>
    </row>
    <row r="13" spans="1:10" s="1" customFormat="1" ht="18" customHeight="1">
      <c r="A13" s="4">
        <v>842421</v>
      </c>
      <c r="B13" s="15" t="s">
        <v>12</v>
      </c>
      <c r="C13" s="16"/>
      <c r="D13" s="17"/>
      <c r="E13" s="11"/>
      <c r="F13" s="12">
        <f t="shared" si="0"/>
        <v>0</v>
      </c>
      <c r="G13" s="16"/>
      <c r="H13" s="17"/>
      <c r="I13" s="11"/>
      <c r="J13" s="12">
        <f t="shared" si="1"/>
        <v>0</v>
      </c>
    </row>
    <row r="14" spans="1:10" s="1" customFormat="1" ht="18" customHeight="1" hidden="1">
      <c r="A14" s="4">
        <v>581100</v>
      </c>
      <c r="B14" s="15" t="s">
        <v>13</v>
      </c>
      <c r="C14" s="16"/>
      <c r="D14" s="17"/>
      <c r="E14" s="11"/>
      <c r="F14" s="12">
        <f t="shared" si="0"/>
        <v>0</v>
      </c>
      <c r="G14" s="16"/>
      <c r="H14" s="17"/>
      <c r="I14" s="11"/>
      <c r="J14" s="12">
        <f t="shared" si="1"/>
        <v>0</v>
      </c>
    </row>
    <row r="15" spans="1:10" s="1" customFormat="1" ht="18" customHeight="1">
      <c r="A15" s="4">
        <v>581400</v>
      </c>
      <c r="B15" s="15" t="s">
        <v>14</v>
      </c>
      <c r="C15" s="16"/>
      <c r="D15" s="17"/>
      <c r="E15" s="11"/>
      <c r="F15" s="12">
        <f t="shared" si="0"/>
        <v>0</v>
      </c>
      <c r="G15" s="16"/>
      <c r="H15" s="17"/>
      <c r="I15" s="11"/>
      <c r="J15" s="12">
        <f t="shared" si="1"/>
        <v>0</v>
      </c>
    </row>
    <row r="16" spans="1:10" s="1" customFormat="1" ht="18" customHeight="1">
      <c r="A16" s="4">
        <v>841126</v>
      </c>
      <c r="B16" s="15" t="s">
        <v>15</v>
      </c>
      <c r="C16" s="16"/>
      <c r="D16" s="17"/>
      <c r="E16" s="11"/>
      <c r="F16" s="12">
        <f t="shared" si="0"/>
        <v>0</v>
      </c>
      <c r="G16" s="16"/>
      <c r="H16" s="17"/>
      <c r="I16" s="11"/>
      <c r="J16" s="12">
        <f t="shared" si="1"/>
        <v>0</v>
      </c>
    </row>
    <row r="17" spans="1:10" s="1" customFormat="1" ht="18" customHeight="1">
      <c r="A17" s="4">
        <v>370000</v>
      </c>
      <c r="B17" s="15" t="s">
        <v>18</v>
      </c>
      <c r="C17" s="16"/>
      <c r="D17" s="17"/>
      <c r="E17" s="11">
        <v>0</v>
      </c>
      <c r="F17" s="12">
        <f t="shared" si="0"/>
        <v>0</v>
      </c>
      <c r="G17" s="16"/>
      <c r="H17" s="17"/>
      <c r="I17" s="11">
        <v>0</v>
      </c>
      <c r="J17" s="12">
        <f t="shared" si="1"/>
        <v>0</v>
      </c>
    </row>
    <row r="18" spans="1:10" s="1" customFormat="1" ht="18" customHeight="1">
      <c r="A18" s="4"/>
      <c r="B18" s="8" t="s">
        <v>19</v>
      </c>
      <c r="C18" s="9"/>
      <c r="D18" s="10"/>
      <c r="E18" s="11"/>
      <c r="F18" s="12"/>
      <c r="G18" s="9"/>
      <c r="H18" s="10"/>
      <c r="I18" s="11"/>
      <c r="J18" s="12"/>
    </row>
    <row r="19" spans="1:10" s="1" customFormat="1" ht="18" customHeight="1">
      <c r="A19" s="4"/>
      <c r="B19" s="33" t="s">
        <v>20</v>
      </c>
      <c r="C19" s="6">
        <f aca="true" t="shared" si="2" ref="C19:J19">SUM(C20:C22)</f>
        <v>0</v>
      </c>
      <c r="D19" s="6">
        <f t="shared" si="2"/>
        <v>0</v>
      </c>
      <c r="E19" s="6">
        <f t="shared" si="2"/>
        <v>0</v>
      </c>
      <c r="F19" s="7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7">
        <f t="shared" si="2"/>
        <v>0</v>
      </c>
    </row>
    <row r="20" spans="1:10" s="1" customFormat="1" ht="18" customHeight="1">
      <c r="A20" s="4"/>
      <c r="B20" s="8" t="s">
        <v>21</v>
      </c>
      <c r="C20" s="9"/>
      <c r="D20" s="10"/>
      <c r="E20" s="11"/>
      <c r="F20" s="12"/>
      <c r="G20" s="9"/>
      <c r="H20" s="10"/>
      <c r="I20" s="11"/>
      <c r="J20" s="12"/>
    </row>
    <row r="21" spans="1:10" s="1" customFormat="1" ht="18" customHeight="1">
      <c r="A21" s="4"/>
      <c r="B21" s="8" t="s">
        <v>22</v>
      </c>
      <c r="C21" s="9"/>
      <c r="D21" s="10"/>
      <c r="E21" s="11"/>
      <c r="F21" s="12"/>
      <c r="G21" s="9"/>
      <c r="H21" s="10"/>
      <c r="I21" s="11"/>
      <c r="J21" s="12"/>
    </row>
    <row r="22" spans="1:10" s="1" customFormat="1" ht="18" customHeight="1">
      <c r="A22" s="4"/>
      <c r="B22" s="8" t="s">
        <v>23</v>
      </c>
      <c r="C22" s="9"/>
      <c r="D22" s="10"/>
      <c r="E22" s="11">
        <f>+E18*0.25</f>
        <v>0</v>
      </c>
      <c r="F22" s="12">
        <f>+F18*0.25</f>
        <v>0</v>
      </c>
      <c r="G22" s="9"/>
      <c r="H22" s="10"/>
      <c r="I22" s="11">
        <f>+I18*0.25</f>
        <v>0</v>
      </c>
      <c r="J22" s="12">
        <f>+J18*0.25</f>
        <v>0</v>
      </c>
    </row>
    <row r="23" spans="1:10" s="39" customFormat="1" ht="18" customHeight="1">
      <c r="A23" s="34"/>
      <c r="B23" s="5" t="s">
        <v>24</v>
      </c>
      <c r="C23" s="35"/>
      <c r="D23" s="36"/>
      <c r="E23" s="6">
        <v>0</v>
      </c>
      <c r="F23" s="7">
        <v>0</v>
      </c>
      <c r="G23" s="35"/>
      <c r="H23" s="36"/>
      <c r="I23" s="6">
        <v>0</v>
      </c>
      <c r="J23" s="7">
        <v>0</v>
      </c>
    </row>
    <row r="24" spans="1:10" s="1" customFormat="1" ht="18" customHeight="1">
      <c r="A24" s="4"/>
      <c r="B24" s="5" t="s">
        <v>25</v>
      </c>
      <c r="C24" s="6">
        <f aca="true" t="shared" si="3" ref="C24:J24">SUM(C25:C29)</f>
        <v>0</v>
      </c>
      <c r="D24" s="6">
        <f t="shared" si="3"/>
        <v>0</v>
      </c>
      <c r="E24" s="6">
        <f t="shared" si="3"/>
        <v>0</v>
      </c>
      <c r="F24" s="7">
        <f t="shared" si="3"/>
        <v>0</v>
      </c>
      <c r="G24" s="6">
        <f t="shared" si="3"/>
        <v>0</v>
      </c>
      <c r="H24" s="6">
        <f t="shared" si="3"/>
        <v>0</v>
      </c>
      <c r="I24" s="6">
        <f t="shared" si="3"/>
        <v>0</v>
      </c>
      <c r="J24" s="7">
        <f t="shared" si="3"/>
        <v>0</v>
      </c>
    </row>
    <row r="25" spans="1:10" s="1" customFormat="1" ht="18" customHeight="1">
      <c r="A25" s="4"/>
      <c r="B25" s="8" t="s">
        <v>26</v>
      </c>
      <c r="C25" s="9"/>
      <c r="D25" s="10"/>
      <c r="E25" s="11"/>
      <c r="F25" s="12">
        <f>SUM(C25:E25)</f>
        <v>0</v>
      </c>
      <c r="G25" s="9"/>
      <c r="H25" s="10"/>
      <c r="I25" s="11"/>
      <c r="J25" s="12">
        <f>SUM(G25:I25)</f>
        <v>0</v>
      </c>
    </row>
    <row r="26" spans="1:10" s="1" customFormat="1" ht="18" customHeight="1">
      <c r="A26" s="4"/>
      <c r="B26" s="8" t="s">
        <v>27</v>
      </c>
      <c r="C26" s="9"/>
      <c r="D26" s="10"/>
      <c r="E26" s="11"/>
      <c r="F26" s="12">
        <f>SUM(C26:E26)</f>
        <v>0</v>
      </c>
      <c r="G26" s="9"/>
      <c r="H26" s="10"/>
      <c r="I26" s="11"/>
      <c r="J26" s="12">
        <f>SUM(G26:I26)</f>
        <v>0</v>
      </c>
    </row>
    <row r="27" spans="1:10" s="1" customFormat="1" ht="18" customHeight="1">
      <c r="A27" s="4"/>
      <c r="B27" s="8" t="s">
        <v>28</v>
      </c>
      <c r="C27" s="9"/>
      <c r="D27" s="10"/>
      <c r="E27" s="11"/>
      <c r="F27" s="12">
        <f>SUM(C27:E27)</f>
        <v>0</v>
      </c>
      <c r="G27" s="9"/>
      <c r="H27" s="10"/>
      <c r="I27" s="11"/>
      <c r="J27" s="12">
        <f>SUM(G27:I27)</f>
        <v>0</v>
      </c>
    </row>
    <row r="28" spans="1:10" s="1" customFormat="1" ht="18" customHeight="1">
      <c r="A28" s="4"/>
      <c r="B28" s="8" t="s">
        <v>29</v>
      </c>
      <c r="C28" s="9"/>
      <c r="D28" s="10"/>
      <c r="E28" s="11"/>
      <c r="F28" s="12">
        <f>SUM(C28:E28)</f>
        <v>0</v>
      </c>
      <c r="G28" s="9"/>
      <c r="H28" s="10"/>
      <c r="I28" s="11"/>
      <c r="J28" s="12">
        <f>SUM(G28:I28)</f>
        <v>0</v>
      </c>
    </row>
    <row r="29" spans="1:10" s="1" customFormat="1" ht="18" customHeight="1">
      <c r="A29" s="4"/>
      <c r="B29" s="8" t="s">
        <v>30</v>
      </c>
      <c r="C29" s="9"/>
      <c r="D29" s="10"/>
      <c r="E29" s="11"/>
      <c r="F29" s="12">
        <f>SUM(C29:E29)</f>
        <v>0</v>
      </c>
      <c r="G29" s="9"/>
      <c r="H29" s="10"/>
      <c r="I29" s="11"/>
      <c r="J29" s="12">
        <f>SUM(G29:I29)</f>
        <v>0</v>
      </c>
    </row>
    <row r="30" spans="1:10" s="1" customFormat="1" ht="18" customHeight="1">
      <c r="A30" s="4"/>
      <c r="B30" s="5" t="s">
        <v>31</v>
      </c>
      <c r="C30" s="6">
        <f aca="true" t="shared" si="4" ref="C30:J30">SUM(C31:C32)</f>
        <v>0</v>
      </c>
      <c r="D30" s="6">
        <f t="shared" si="4"/>
        <v>0</v>
      </c>
      <c r="E30" s="6">
        <f t="shared" si="4"/>
        <v>0</v>
      </c>
      <c r="F30" s="7">
        <f t="shared" si="4"/>
        <v>0</v>
      </c>
      <c r="G30" s="6">
        <f t="shared" si="4"/>
        <v>0</v>
      </c>
      <c r="H30" s="6">
        <f t="shared" si="4"/>
        <v>0</v>
      </c>
      <c r="I30" s="6">
        <f t="shared" si="4"/>
        <v>0</v>
      </c>
      <c r="J30" s="7">
        <f t="shared" si="4"/>
        <v>0</v>
      </c>
    </row>
    <row r="31" spans="1:10" s="1" customFormat="1" ht="18" customHeight="1">
      <c r="A31" s="4"/>
      <c r="B31" s="8" t="s">
        <v>32</v>
      </c>
      <c r="C31" s="9"/>
      <c r="D31" s="10"/>
      <c r="E31" s="11"/>
      <c r="F31" s="12">
        <f>SUM(C31:E31)</f>
        <v>0</v>
      </c>
      <c r="G31" s="9"/>
      <c r="H31" s="10"/>
      <c r="I31" s="11"/>
      <c r="J31" s="12">
        <f>SUM(G31:I31)</f>
        <v>0</v>
      </c>
    </row>
    <row r="32" spans="1:10" s="1" customFormat="1" ht="18" customHeight="1">
      <c r="A32" s="4"/>
      <c r="B32" s="8" t="s">
        <v>33</v>
      </c>
      <c r="C32" s="9"/>
      <c r="D32" s="10"/>
      <c r="E32" s="11"/>
      <c r="F32" s="12">
        <f>SUM(C32:E32)</f>
        <v>0</v>
      </c>
      <c r="G32" s="9"/>
      <c r="H32" s="10"/>
      <c r="I32" s="11"/>
      <c r="J32" s="12">
        <f>SUM(G32:I32)</f>
        <v>0</v>
      </c>
    </row>
    <row r="33" spans="1:10" s="1" customFormat="1" ht="18" customHeight="1">
      <c r="A33" s="4"/>
      <c r="B33" s="5" t="s">
        <v>34</v>
      </c>
      <c r="C33" s="6"/>
      <c r="D33" s="6"/>
      <c r="E33" s="6"/>
      <c r="F33" s="7">
        <f>SUM(F34:F35)</f>
        <v>0</v>
      </c>
      <c r="G33" s="6"/>
      <c r="H33" s="6"/>
      <c r="I33" s="6"/>
      <c r="J33" s="7">
        <f>SUM(J34:J35)</f>
        <v>0</v>
      </c>
    </row>
    <row r="34" spans="1:10" s="1" customFormat="1" ht="18" customHeight="1">
      <c r="A34" s="4"/>
      <c r="B34" s="5" t="s">
        <v>35</v>
      </c>
      <c r="C34" s="40">
        <f>SUM(C35:C40)</f>
        <v>0</v>
      </c>
      <c r="D34" s="40">
        <f>SUM(D35:D40)</f>
        <v>0</v>
      </c>
      <c r="E34" s="40">
        <f>SUM(E35:E40)</f>
        <v>0</v>
      </c>
      <c r="F34" s="7">
        <f>SUM(F35:F36)</f>
        <v>0</v>
      </c>
      <c r="G34" s="40">
        <f>SUM(G35:G40)</f>
        <v>0</v>
      </c>
      <c r="H34" s="40">
        <f>SUM(H35:H40)</f>
        <v>0</v>
      </c>
      <c r="I34" s="40">
        <f>SUM(I35:I40)</f>
        <v>0</v>
      </c>
      <c r="J34" s="7">
        <f>SUM(J35:J36)</f>
        <v>0</v>
      </c>
    </row>
    <row r="35" spans="1:10" s="1" customFormat="1" ht="18" customHeight="1">
      <c r="A35" s="4"/>
      <c r="B35" s="15" t="s">
        <v>36</v>
      </c>
      <c r="C35" s="16"/>
      <c r="D35" s="17"/>
      <c r="E35" s="11"/>
      <c r="F35" s="12">
        <f aca="true" t="shared" si="5" ref="F35:F40">SUM(C35:E35)</f>
        <v>0</v>
      </c>
      <c r="G35" s="16"/>
      <c r="H35" s="17"/>
      <c r="I35" s="11"/>
      <c r="J35" s="12">
        <f aca="true" t="shared" si="6" ref="J35:J40">SUM(G35:I35)</f>
        <v>0</v>
      </c>
    </row>
    <row r="36" spans="1:10" s="1" customFormat="1" ht="18" customHeight="1">
      <c r="A36" s="4"/>
      <c r="B36" s="15" t="s">
        <v>37</v>
      </c>
      <c r="C36" s="16"/>
      <c r="D36" s="17"/>
      <c r="E36" s="11"/>
      <c r="F36" s="12">
        <f t="shared" si="5"/>
        <v>0</v>
      </c>
      <c r="G36" s="16"/>
      <c r="H36" s="17"/>
      <c r="I36" s="11"/>
      <c r="J36" s="12">
        <f t="shared" si="6"/>
        <v>0</v>
      </c>
    </row>
    <row r="37" spans="1:10" s="1" customFormat="1" ht="18" customHeight="1" hidden="1">
      <c r="A37" s="4"/>
      <c r="B37" s="8" t="s">
        <v>38</v>
      </c>
      <c r="C37" s="9"/>
      <c r="D37" s="10"/>
      <c r="E37" s="11"/>
      <c r="F37" s="12">
        <f t="shared" si="5"/>
        <v>0</v>
      </c>
      <c r="G37" s="9"/>
      <c r="H37" s="10"/>
      <c r="I37" s="11"/>
      <c r="J37" s="12">
        <f t="shared" si="6"/>
        <v>0</v>
      </c>
    </row>
    <row r="38" spans="1:10" s="1" customFormat="1" ht="18" customHeight="1">
      <c r="A38" s="4"/>
      <c r="B38" s="8" t="s">
        <v>39</v>
      </c>
      <c r="C38" s="9"/>
      <c r="D38" s="10"/>
      <c r="E38" s="11"/>
      <c r="F38" s="12">
        <f t="shared" si="5"/>
        <v>0</v>
      </c>
      <c r="G38" s="9"/>
      <c r="H38" s="10"/>
      <c r="I38" s="11"/>
      <c r="J38" s="12">
        <f t="shared" si="6"/>
        <v>0</v>
      </c>
    </row>
    <row r="39" spans="1:10" s="1" customFormat="1" ht="18" customHeight="1">
      <c r="A39" s="4"/>
      <c r="B39" s="15" t="s">
        <v>40</v>
      </c>
      <c r="C39" s="16"/>
      <c r="D39" s="17"/>
      <c r="E39" s="11"/>
      <c r="F39" s="12">
        <f t="shared" si="5"/>
        <v>0</v>
      </c>
      <c r="G39" s="16"/>
      <c r="H39" s="17"/>
      <c r="I39" s="11"/>
      <c r="J39" s="12">
        <f t="shared" si="6"/>
        <v>0</v>
      </c>
    </row>
    <row r="40" spans="1:10" s="1" customFormat="1" ht="18" customHeight="1">
      <c r="A40" s="4"/>
      <c r="B40" s="15" t="s">
        <v>41</v>
      </c>
      <c r="C40" s="16"/>
      <c r="D40" s="17"/>
      <c r="E40" s="11"/>
      <c r="F40" s="12">
        <f t="shared" si="5"/>
        <v>0</v>
      </c>
      <c r="G40" s="16"/>
      <c r="H40" s="17"/>
      <c r="I40" s="11"/>
      <c r="J40" s="12">
        <f t="shared" si="6"/>
        <v>0</v>
      </c>
    </row>
    <row r="41" spans="1:10" s="1" customFormat="1" ht="18" customHeight="1">
      <c r="A41" s="4"/>
      <c r="B41" s="5" t="s">
        <v>42</v>
      </c>
      <c r="C41" s="6">
        <f aca="true" t="shared" si="7" ref="C41:J41">SUM(C42:C45)</f>
        <v>0</v>
      </c>
      <c r="D41" s="6">
        <f t="shared" si="7"/>
        <v>0</v>
      </c>
      <c r="E41" s="6">
        <f t="shared" si="7"/>
        <v>0</v>
      </c>
      <c r="F41" s="7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7">
        <f t="shared" si="7"/>
        <v>0</v>
      </c>
    </row>
    <row r="42" spans="1:10" s="1" customFormat="1" ht="18" customHeight="1">
      <c r="A42" s="4"/>
      <c r="B42" s="15" t="s">
        <v>43</v>
      </c>
      <c r="C42" s="16"/>
      <c r="D42" s="17"/>
      <c r="E42" s="11"/>
      <c r="F42" s="12">
        <f>SUM(C42:E42)</f>
        <v>0</v>
      </c>
      <c r="G42" s="16"/>
      <c r="H42" s="17"/>
      <c r="I42" s="11"/>
      <c r="J42" s="12">
        <f>SUM(G42:I42)</f>
        <v>0</v>
      </c>
    </row>
    <row r="43" spans="1:10" s="1" customFormat="1" ht="18" customHeight="1">
      <c r="A43" s="4"/>
      <c r="B43" s="8" t="s">
        <v>44</v>
      </c>
      <c r="C43" s="9"/>
      <c r="D43" s="10"/>
      <c r="E43" s="11"/>
      <c r="F43" s="12">
        <f>SUM(C43:E43)</f>
        <v>0</v>
      </c>
      <c r="G43" s="9"/>
      <c r="H43" s="10"/>
      <c r="I43" s="11"/>
      <c r="J43" s="12">
        <f>SUM(G43:I43)</f>
        <v>0</v>
      </c>
    </row>
    <row r="44" spans="1:10" s="1" customFormat="1" ht="18" customHeight="1">
      <c r="A44" s="4"/>
      <c r="B44" s="15" t="s">
        <v>45</v>
      </c>
      <c r="C44" s="16"/>
      <c r="D44" s="17"/>
      <c r="E44" s="11"/>
      <c r="F44" s="12">
        <f>SUM(C44:E44)</f>
        <v>0</v>
      </c>
      <c r="G44" s="16"/>
      <c r="H44" s="17"/>
      <c r="I44" s="11"/>
      <c r="J44" s="12">
        <f>SUM(G44:I44)</f>
        <v>0</v>
      </c>
    </row>
    <row r="45" spans="1:10" s="1" customFormat="1" ht="18" customHeight="1">
      <c r="A45" s="4"/>
      <c r="B45" s="15" t="s">
        <v>46</v>
      </c>
      <c r="C45" s="16"/>
      <c r="D45" s="17"/>
      <c r="E45" s="11"/>
      <c r="F45" s="12">
        <f>SUM(C45:E45)</f>
        <v>0</v>
      </c>
      <c r="G45" s="16"/>
      <c r="H45" s="17"/>
      <c r="I45" s="11"/>
      <c r="J45" s="12">
        <f>SUM(G45:I45)</f>
        <v>0</v>
      </c>
    </row>
    <row r="46" spans="1:10" s="1" customFormat="1" ht="18" customHeight="1">
      <c r="A46" s="4"/>
      <c r="B46" s="5" t="s">
        <v>62</v>
      </c>
      <c r="C46" s="6">
        <f aca="true" t="shared" si="8" ref="C46:J46">SUM(C47:C51)</f>
        <v>0</v>
      </c>
      <c r="D46" s="6">
        <f t="shared" si="8"/>
        <v>0</v>
      </c>
      <c r="E46" s="6">
        <f t="shared" si="8"/>
        <v>0</v>
      </c>
      <c r="F46" s="7">
        <f t="shared" si="8"/>
        <v>0</v>
      </c>
      <c r="G46" s="6">
        <f t="shared" si="8"/>
        <v>0</v>
      </c>
      <c r="H46" s="6">
        <f t="shared" si="8"/>
        <v>10</v>
      </c>
      <c r="I46" s="6">
        <f t="shared" si="8"/>
        <v>4737</v>
      </c>
      <c r="J46" s="7">
        <f t="shared" si="8"/>
        <v>4747</v>
      </c>
    </row>
    <row r="47" spans="1:10" s="1" customFormat="1" ht="18" customHeight="1">
      <c r="A47" s="4">
        <v>421100</v>
      </c>
      <c r="B47" s="8" t="s">
        <v>86</v>
      </c>
      <c r="C47" s="9"/>
      <c r="D47" s="10"/>
      <c r="E47" s="11"/>
      <c r="F47" s="12">
        <f aca="true" t="shared" si="9" ref="F47:F55">SUM(C47:E47)</f>
        <v>0</v>
      </c>
      <c r="G47" s="9"/>
      <c r="H47" s="10"/>
      <c r="I47" s="11">
        <v>4729</v>
      </c>
      <c r="J47" s="12">
        <f aca="true" t="shared" si="10" ref="J47:J55">SUM(G47:I47)</f>
        <v>4729</v>
      </c>
    </row>
    <row r="48" spans="1:10" s="1" customFormat="1" ht="18" customHeight="1">
      <c r="A48" s="4">
        <v>869041</v>
      </c>
      <c r="B48" s="8" t="s">
        <v>63</v>
      </c>
      <c r="C48" s="9"/>
      <c r="D48" s="10"/>
      <c r="E48" s="11"/>
      <c r="F48" s="12">
        <f t="shared" si="9"/>
        <v>0</v>
      </c>
      <c r="G48" s="9"/>
      <c r="H48" s="10">
        <v>10</v>
      </c>
      <c r="I48" s="11">
        <v>8</v>
      </c>
      <c r="J48" s="12">
        <f t="shared" si="10"/>
        <v>18</v>
      </c>
    </row>
    <row r="49" spans="1:10" s="1" customFormat="1" ht="18" customHeight="1">
      <c r="A49" s="4">
        <v>750000</v>
      </c>
      <c r="B49" s="8" t="s">
        <v>64</v>
      </c>
      <c r="C49" s="9"/>
      <c r="D49" s="10"/>
      <c r="E49" s="11"/>
      <c r="F49" s="12">
        <f t="shared" si="9"/>
        <v>0</v>
      </c>
      <c r="G49" s="9"/>
      <c r="H49" s="10"/>
      <c r="I49" s="11"/>
      <c r="J49" s="12">
        <f t="shared" si="10"/>
        <v>0</v>
      </c>
    </row>
    <row r="50" spans="1:10" s="1" customFormat="1" ht="18" customHeight="1">
      <c r="A50" s="4">
        <v>869042</v>
      </c>
      <c r="B50" s="8" t="s">
        <v>65</v>
      </c>
      <c r="C50" s="9"/>
      <c r="D50" s="10"/>
      <c r="E50" s="11"/>
      <c r="F50" s="12">
        <f t="shared" si="9"/>
        <v>0</v>
      </c>
      <c r="G50" s="9"/>
      <c r="H50" s="10"/>
      <c r="I50" s="11"/>
      <c r="J50" s="12">
        <f t="shared" si="10"/>
        <v>0</v>
      </c>
    </row>
    <row r="51" spans="1:10" s="1" customFormat="1" ht="18" customHeight="1">
      <c r="A51" s="4"/>
      <c r="B51" s="58" t="s">
        <v>66</v>
      </c>
      <c r="C51" s="59"/>
      <c r="D51" s="60"/>
      <c r="E51" s="61"/>
      <c r="F51" s="12">
        <f t="shared" si="9"/>
        <v>0</v>
      </c>
      <c r="G51" s="59"/>
      <c r="H51" s="60"/>
      <c r="I51" s="61"/>
      <c r="J51" s="12">
        <f t="shared" si="10"/>
        <v>0</v>
      </c>
    </row>
    <row r="52" spans="1:10" s="1" customFormat="1" ht="18" customHeight="1">
      <c r="A52" s="4"/>
      <c r="B52" s="65" t="s">
        <v>67</v>
      </c>
      <c r="C52" s="59"/>
      <c r="D52" s="60"/>
      <c r="E52" s="61">
        <v>23344</v>
      </c>
      <c r="F52" s="41">
        <f t="shared" si="9"/>
        <v>23344</v>
      </c>
      <c r="G52" s="59"/>
      <c r="H52" s="60"/>
      <c r="I52" s="61">
        <v>0</v>
      </c>
      <c r="J52" s="41">
        <f t="shared" si="10"/>
        <v>0</v>
      </c>
    </row>
    <row r="53" spans="1:10" s="1" customFormat="1" ht="27.75" customHeight="1">
      <c r="A53" s="4"/>
      <c r="B53" s="5" t="s">
        <v>68</v>
      </c>
      <c r="C53" s="35"/>
      <c r="D53" s="36"/>
      <c r="E53" s="40"/>
      <c r="F53" s="41">
        <f t="shared" si="9"/>
        <v>0</v>
      </c>
      <c r="G53" s="35"/>
      <c r="H53" s="36"/>
      <c r="I53" s="40">
        <v>0</v>
      </c>
      <c r="J53" s="41">
        <f t="shared" si="10"/>
        <v>0</v>
      </c>
    </row>
    <row r="54" spans="1:10" s="1" customFormat="1" ht="18" customHeight="1">
      <c r="A54" s="4"/>
      <c r="B54" s="70" t="s">
        <v>69</v>
      </c>
      <c r="C54" s="73"/>
      <c r="D54" s="74"/>
      <c r="E54" s="6"/>
      <c r="F54" s="41">
        <f t="shared" si="9"/>
        <v>0</v>
      </c>
      <c r="G54" s="73"/>
      <c r="H54" s="74"/>
      <c r="I54" s="6"/>
      <c r="J54" s="41">
        <f t="shared" si="10"/>
        <v>0</v>
      </c>
    </row>
    <row r="55" spans="1:10" s="1" customFormat="1" ht="18" customHeight="1" thickBot="1">
      <c r="A55" s="72"/>
      <c r="B55" s="95" t="s">
        <v>70</v>
      </c>
      <c r="C55" s="96"/>
      <c r="D55" s="97"/>
      <c r="E55" s="98"/>
      <c r="F55" s="41">
        <f t="shared" si="9"/>
        <v>0</v>
      </c>
      <c r="G55" s="96"/>
      <c r="H55" s="97"/>
      <c r="I55" s="98">
        <v>12255</v>
      </c>
      <c r="J55" s="41">
        <f t="shared" si="10"/>
        <v>12255</v>
      </c>
    </row>
    <row r="56" spans="1:10" s="1" customFormat="1" ht="12.75" customHeight="1" hidden="1">
      <c r="A56" s="76"/>
      <c r="B56" s="77" t="s">
        <v>71</v>
      </c>
      <c r="C56" s="77"/>
      <c r="D56" s="78"/>
      <c r="E56" s="79">
        <v>0</v>
      </c>
      <c r="F56" s="80">
        <v>0</v>
      </c>
      <c r="G56" s="77"/>
      <c r="H56" s="78"/>
      <c r="I56" s="79">
        <v>0</v>
      </c>
      <c r="J56" s="80">
        <v>0</v>
      </c>
    </row>
    <row r="57" spans="1:10" s="39" customFormat="1" ht="21" customHeight="1" thickBot="1">
      <c r="A57" s="83"/>
      <c r="B57" s="84" t="s">
        <v>76</v>
      </c>
      <c r="C57" s="85">
        <f>+C7+C24+C30+C33+C34+C41+C46</f>
        <v>0</v>
      </c>
      <c r="D57" s="85">
        <f>+D7+D24+D30+D33+D34+D41+D46</f>
        <v>0</v>
      </c>
      <c r="E57" s="85">
        <f>+E7+E24+E30+E33+E34+E41+E46+E52</f>
        <v>23344</v>
      </c>
      <c r="F57" s="85">
        <f>+F7+F24+F30+F33+F34+F41+F46+F52</f>
        <v>23344</v>
      </c>
      <c r="G57" s="85">
        <f>+G7+G24+G30+G33+G34+G41+G46</f>
        <v>0</v>
      </c>
      <c r="H57" s="85">
        <f>+H7+H24+H30+H33+H34+H41+H46</f>
        <v>10</v>
      </c>
      <c r="I57" s="85">
        <f>+I7+I24+I30+I33+I34+I41+I46+I52+I53+I55</f>
        <v>16992</v>
      </c>
      <c r="J57" s="85">
        <f>+J7+J24+J30+J33+J34+J41+J46+J52+J55</f>
        <v>17002</v>
      </c>
    </row>
    <row r="58" spans="1:3" s="99" customFormat="1" ht="22.5" customHeight="1">
      <c r="A58" s="144" t="s">
        <v>91</v>
      </c>
      <c r="B58" s="144"/>
      <c r="C58" s="144"/>
    </row>
    <row r="59" spans="2:7" s="99" customFormat="1" ht="15.75">
      <c r="B59" s="100"/>
      <c r="C59" s="101"/>
      <c r="G59" s="101"/>
    </row>
    <row r="60" spans="2:7" s="99" customFormat="1" ht="15.75">
      <c r="B60" s="100"/>
      <c r="C60" s="102"/>
      <c r="G60" s="102"/>
    </row>
  </sheetData>
  <sheetProtection selectLockedCells="1" selectUnlockedCells="1"/>
  <mergeCells count="14">
    <mergeCell ref="A58:C58"/>
    <mergeCell ref="C4:C5"/>
    <mergeCell ref="D4:D5"/>
    <mergeCell ref="E4:E5"/>
    <mergeCell ref="F4:F5"/>
    <mergeCell ref="A2:J2"/>
    <mergeCell ref="A1:J1"/>
    <mergeCell ref="G4:G5"/>
    <mergeCell ref="H4:H5"/>
    <mergeCell ref="I4:I5"/>
    <mergeCell ref="J4:J5"/>
    <mergeCell ref="A3:B5"/>
    <mergeCell ref="C3:F3"/>
    <mergeCell ref="G3:J3"/>
  </mergeCells>
  <printOptions gridLines="1" horizontalCentered="1"/>
  <pageMargins left="0.2361111111111111" right="0.19652777777777777" top="0.39375" bottom="0.39375" header="0.5118055555555555" footer="0.5118055555555555"/>
  <pageSetup horizontalDpi="300" verticalDpi="300" orientation="landscape" paperSize="9" scale="4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Csillag.Kata</dc:creator>
  <cp:keywords/>
  <dc:description/>
  <cp:lastModifiedBy>PMH101</cp:lastModifiedBy>
  <cp:lastPrinted>2014-08-26T13:03:00Z</cp:lastPrinted>
  <dcterms:created xsi:type="dcterms:W3CDTF">2014-04-25T11:19:36Z</dcterms:created>
  <dcterms:modified xsi:type="dcterms:W3CDTF">2014-08-29T08:25:37Z</dcterms:modified>
  <cp:category/>
  <cp:version/>
  <cp:contentType/>
  <cp:contentStatus/>
</cp:coreProperties>
</file>