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0" windowWidth="7905" windowHeight="9120" activeTab="0"/>
  </bookViews>
  <sheets>
    <sheet name="Általános támogatás 2016." sheetId="1" r:id="rId1"/>
  </sheets>
  <definedNames>
    <definedName name="_xlnm.Print_Area" localSheetId="0">'Általános támogatás 2016.'!$A$1:$G$101</definedName>
  </definedNames>
  <calcPr fullCalcOnLoad="1"/>
</workbook>
</file>

<file path=xl/comments1.xml><?xml version="1.0" encoding="utf-8"?>
<comments xmlns="http://schemas.openxmlformats.org/spreadsheetml/2006/main">
  <authors>
    <author>Kati</author>
  </authors>
  <commentList>
    <comment ref="D45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D47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</commentList>
</comments>
</file>

<file path=xl/sharedStrings.xml><?xml version="1.0" encoding="utf-8"?>
<sst xmlns="http://schemas.openxmlformats.org/spreadsheetml/2006/main" count="172" uniqueCount="93">
  <si>
    <t>Családsegítés</t>
  </si>
  <si>
    <t>3/8</t>
  </si>
  <si>
    <t>kód</t>
  </si>
  <si>
    <t>Jogcím</t>
  </si>
  <si>
    <t>Mell./</t>
  </si>
  <si>
    <t>Iskola</t>
  </si>
  <si>
    <t>Óvoda</t>
  </si>
  <si>
    <t>Jogcíme</t>
  </si>
  <si>
    <t>Eredeti előirányzatok</t>
  </si>
  <si>
    <t>fő</t>
  </si>
  <si>
    <t>Ft</t>
  </si>
  <si>
    <t>Üdülő helyi feladatok</t>
  </si>
  <si>
    <t>Összesen:</t>
  </si>
  <si>
    <t>Önkormányzati hivatal működésének támogatása</t>
  </si>
  <si>
    <t>Közvilágítás fenntartásának támogatása</t>
  </si>
  <si>
    <t>Közutak fenntartásának támogatása</t>
  </si>
  <si>
    <t>óvodapedagógusok elismert létszáma</t>
  </si>
  <si>
    <t>óvodapedagógusok nevelő munkáját közvetlenül segítők száma</t>
  </si>
  <si>
    <t>mennyiségi egység</t>
  </si>
  <si>
    <t>új mutató</t>
  </si>
  <si>
    <t>összesen forint</t>
  </si>
  <si>
    <t>II.I.(1) 2</t>
  </si>
  <si>
    <t>II.I.(2) 2</t>
  </si>
  <si>
    <t>II.3.b (1)</t>
  </si>
  <si>
    <t>Ingyenes és kedvezményes gyermekétkeztetés támogatása</t>
  </si>
  <si>
    <t xml:space="preserve">II.3b.(5) </t>
  </si>
  <si>
    <t>Települési önkormányzatok szociális és gyermekjóléti feladatainak támogatása</t>
  </si>
  <si>
    <t xml:space="preserve">III.2. </t>
  </si>
  <si>
    <t>Hozzájárulás és pénzbeli szociális ellátásokhoz</t>
  </si>
  <si>
    <t xml:space="preserve">III.3. </t>
  </si>
  <si>
    <t>A helyi önkormányzatok működésének támogatása</t>
  </si>
  <si>
    <t>I.I.b)</t>
  </si>
  <si>
    <t>I.I.a)</t>
  </si>
  <si>
    <t>Település-üzemeltetéshez kapcsolódó feladatellátás támogatása összesen</t>
  </si>
  <si>
    <t>I.1.ba)</t>
  </si>
  <si>
    <t>Zöldterület-gazdálkodással kapcsolatos feladatok ellátásának támogatása</t>
  </si>
  <si>
    <t>I.I.bb)</t>
  </si>
  <si>
    <t>I.I.bd)</t>
  </si>
  <si>
    <t>I.I.c)</t>
  </si>
  <si>
    <t>Összes támogatás</t>
  </si>
  <si>
    <t>Gyermekjóléti szolgálat</t>
  </si>
  <si>
    <t xml:space="preserve">Könyvtári, közművelődési és múzeumi feladatok támogtása </t>
  </si>
  <si>
    <t>Nyilvános könyvtári ellátási és közművelődési feladatokhoz</t>
  </si>
  <si>
    <t>IV.1.a.</t>
  </si>
  <si>
    <t>Lakott külterülettel kapcsolatos feladatok támogatása</t>
  </si>
  <si>
    <t>ÖNKORMÁNYZAT ÖSSZES TÁMOGATÁSA</t>
  </si>
  <si>
    <t>Gyermekétkezés dolgozók finanszírozása</t>
  </si>
  <si>
    <t>óvodapedegógusok pótlólagos összeg</t>
  </si>
  <si>
    <t xml:space="preserve"> </t>
  </si>
  <si>
    <t>II.I.(3) 2</t>
  </si>
  <si>
    <t>Óvodaműködési támogatás (napi 8 óránál kevesebb)</t>
  </si>
  <si>
    <t>Óvodaműködési támogatás (napi 8 órát meghaladó)</t>
  </si>
  <si>
    <t xml:space="preserve">II.2.(2) I </t>
  </si>
  <si>
    <t xml:space="preserve">II.2.(8) I </t>
  </si>
  <si>
    <t>II.2.(8) 2</t>
  </si>
  <si>
    <t>II.2.(2) 2</t>
  </si>
  <si>
    <t>III.5. b</t>
  </si>
  <si>
    <t>Gyermekétkeztetés üzemeltetési támogatása</t>
  </si>
  <si>
    <t>Pilisborosjenő Község Önkormányzatának 2015. évi  költségvetése</t>
  </si>
  <si>
    <t>Egyéb önkormányzati feladatok támogatás</t>
  </si>
  <si>
    <t>V</t>
  </si>
  <si>
    <t xml:space="preserve">Beszámítás összege </t>
  </si>
  <si>
    <t>Tényleges támogatás (I.I.b) + I.I.c))-beszámítás</t>
  </si>
  <si>
    <t>Megbontás</t>
  </si>
  <si>
    <t>Beszámítás utáni tényleges támogatás</t>
  </si>
  <si>
    <t>Beszámítás</t>
  </si>
  <si>
    <t>I.I.bc)</t>
  </si>
  <si>
    <t>Köztemető fenntartásának támogatása</t>
  </si>
  <si>
    <t>I.I.e)</t>
  </si>
  <si>
    <t>Üdülő helyi feladatok támogatása (idegenforg.adó)</t>
  </si>
  <si>
    <t xml:space="preserve">III.3.aa (1) </t>
  </si>
  <si>
    <t xml:space="preserve">III.3.aa (2) </t>
  </si>
  <si>
    <t>Egyes szociális és gyermekjóléti feladatok tám.</t>
  </si>
  <si>
    <t>II.I.(1) 1</t>
  </si>
  <si>
    <t>II.I.(2) 1</t>
  </si>
  <si>
    <t xml:space="preserve">Önkormányzat 2016.évi állami hozzájárulásaink jogcímenkénti bemutatása </t>
  </si>
  <si>
    <r>
      <t>Pilisborosjenő község Önkormányzata 2016. évi költségvetésről és a költségvetés végrehajtásának szabályairól szóló  /2016.(  .  .) önkormányzati rendelet</t>
    </r>
    <r>
      <rPr>
        <b/>
        <sz val="10"/>
        <color indexed="8"/>
        <rFont val="Times New Roman"/>
        <family val="1"/>
      </rPr>
      <t xml:space="preserve"> 20. sz.</t>
    </r>
    <r>
      <rPr>
        <sz val="10"/>
        <color indexed="8"/>
        <rFont val="Times New Roman"/>
        <family val="1"/>
      </rPr>
      <t xml:space="preserve"> melléklete</t>
    </r>
  </si>
  <si>
    <t>2016. év</t>
  </si>
  <si>
    <t>Összesen 2016. évre</t>
  </si>
  <si>
    <t>Pilisborosjenő, 2016. január 28.</t>
  </si>
  <si>
    <t>2016.évben 8 hónapra</t>
  </si>
  <si>
    <t>2016.évben 4 hónapra</t>
  </si>
  <si>
    <t>2016.évben 12 hónapra</t>
  </si>
  <si>
    <t>I.I.d)</t>
  </si>
  <si>
    <t>I.6.</t>
  </si>
  <si>
    <t>2015. évi áthúzódó bérkompenzáció</t>
  </si>
  <si>
    <t>hektár</t>
  </si>
  <si>
    <t>külterületi lakos</t>
  </si>
  <si>
    <t>befiztett Ft</t>
  </si>
  <si>
    <t>II.5.b(1)</t>
  </si>
  <si>
    <t>Alapfok.végzettségű II.kategóriába sorolt ovodaped.</t>
  </si>
  <si>
    <t>II.4.</t>
  </si>
  <si>
    <t>Köznev.intézmény működtetéséhez kapcs.tám.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</si>
</sst>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\e&quot;Ft&quot;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\ _F_t_-;\-* #,##0.0\ _F_t_-;_-* &quot;-&quot;??\ _F_t_-;_-@_-"/>
    <numFmt numFmtId="173" formatCode="#,##0.0"/>
    <numFmt numFmtId="174" formatCode="0.000"/>
    <numFmt numFmtId="175" formatCode="0.00000"/>
    <numFmt numFmtId="176" formatCode="0.0000"/>
    <numFmt numFmtId="177" formatCode="[$€-2]\ #\ ##,000_);[Red]\([$€-2]\ #\ ##,000\)"/>
    <numFmt numFmtId="178" formatCode="0.00000000"/>
    <numFmt numFmtId="179" formatCode="0.0000000"/>
    <numFmt numFmtId="180" formatCode="0.000000"/>
    <numFmt numFmtId="181" formatCode="#,##0.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>
      <alignment/>
      <protection/>
    </xf>
    <xf numFmtId="0" fontId="9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0" fontId="9" fillId="0" borderId="12" xfId="57" applyFill="1" applyBorder="1">
      <alignment/>
      <protection/>
    </xf>
    <xf numFmtId="0" fontId="9" fillId="0" borderId="13" xfId="57" applyFill="1" applyBorder="1">
      <alignment/>
      <protection/>
    </xf>
    <xf numFmtId="0" fontId="20" fillId="0" borderId="14" xfId="57" applyFont="1" applyFill="1" applyBorder="1">
      <alignment/>
      <protection/>
    </xf>
    <xf numFmtId="0" fontId="2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20" fillId="0" borderId="16" xfId="57" applyFont="1" applyFill="1" applyBorder="1" applyAlignment="1">
      <alignment horizontal="center"/>
      <protection/>
    </xf>
    <xf numFmtId="0" fontId="9" fillId="0" borderId="0" xfId="57" applyFill="1" applyBorder="1">
      <alignment/>
      <protection/>
    </xf>
    <xf numFmtId="0" fontId="20" fillId="0" borderId="17" xfId="57" applyFont="1" applyFill="1" applyBorder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0" xfId="57" applyFill="1" applyBorder="1">
      <alignment/>
      <protection/>
    </xf>
    <xf numFmtId="0" fontId="0" fillId="0" borderId="21" xfId="0" applyBorder="1" applyAlignment="1">
      <alignment/>
    </xf>
    <xf numFmtId="0" fontId="9" fillId="0" borderId="12" xfId="57" applyFont="1" applyFill="1" applyBorder="1">
      <alignment/>
      <protection/>
    </xf>
    <xf numFmtId="3" fontId="0" fillId="16" borderId="22" xfId="0" applyNumberFormat="1" applyFont="1" applyFill="1" applyBorder="1" applyAlignment="1">
      <alignment horizontal="right"/>
    </xf>
    <xf numFmtId="0" fontId="20" fillId="16" borderId="23" xfId="57" applyFont="1" applyFill="1" applyBorder="1" applyAlignment="1">
      <alignment horizontal="center"/>
      <protection/>
    </xf>
    <xf numFmtId="3" fontId="0" fillId="16" borderId="24" xfId="0" applyNumberFormat="1" applyFont="1" applyFill="1" applyBorder="1" applyAlignment="1">
      <alignment/>
    </xf>
    <xf numFmtId="3" fontId="0" fillId="16" borderId="25" xfId="0" applyNumberFormat="1" applyFont="1" applyFill="1" applyBorder="1" applyAlignment="1">
      <alignment/>
    </xf>
    <xf numFmtId="3" fontId="0" fillId="16" borderId="25" xfId="0" applyNumberFormat="1" applyFont="1" applyFill="1" applyBorder="1" applyAlignment="1">
      <alignment horizontal="right"/>
    </xf>
    <xf numFmtId="0" fontId="9" fillId="16" borderId="26" xfId="57" applyFill="1" applyBorder="1">
      <alignment/>
      <protection/>
    </xf>
    <xf numFmtId="3" fontId="20" fillId="16" borderId="26" xfId="57" applyNumberFormat="1" applyFont="1" applyFill="1" applyBorder="1">
      <alignment/>
      <protection/>
    </xf>
    <xf numFmtId="3" fontId="0" fillId="16" borderId="27" xfId="0" applyNumberFormat="1" applyFont="1" applyFill="1" applyBorder="1" applyAlignment="1">
      <alignment/>
    </xf>
    <xf numFmtId="0" fontId="9" fillId="16" borderId="28" xfId="57" applyFill="1" applyBorder="1">
      <alignment/>
      <protection/>
    </xf>
    <xf numFmtId="3" fontId="20" fillId="16" borderId="29" xfId="57" applyNumberFormat="1" applyFont="1" applyFill="1" applyBorder="1">
      <alignment/>
      <protection/>
    </xf>
    <xf numFmtId="3" fontId="0" fillId="16" borderId="24" xfId="0" applyNumberFormat="1" applyFont="1" applyFill="1" applyBorder="1" applyAlignment="1">
      <alignment horizontal="center"/>
    </xf>
    <xf numFmtId="3" fontId="9" fillId="16" borderId="30" xfId="57" applyNumberFormat="1" applyFill="1" applyBorder="1">
      <alignment/>
      <protection/>
    </xf>
    <xf numFmtId="3" fontId="9" fillId="16" borderId="31" xfId="57" applyNumberFormat="1" applyFill="1" applyBorder="1">
      <alignment/>
      <protection/>
    </xf>
    <xf numFmtId="3" fontId="20" fillId="16" borderId="32" xfId="57" applyNumberFormat="1" applyFont="1" applyFill="1" applyBorder="1">
      <alignment/>
      <protection/>
    </xf>
    <xf numFmtId="3" fontId="9" fillId="16" borderId="26" xfId="57" applyNumberFormat="1" applyFill="1" applyBorder="1">
      <alignment/>
      <protection/>
    </xf>
    <xf numFmtId="3" fontId="20" fillId="16" borderId="29" xfId="57" applyNumberFormat="1" applyFont="1" applyFill="1" applyBorder="1">
      <alignment/>
      <protection/>
    </xf>
    <xf numFmtId="3" fontId="0" fillId="16" borderId="30" xfId="0" applyNumberFormat="1" applyFont="1" applyFill="1" applyBorder="1" applyAlignment="1">
      <alignment/>
    </xf>
    <xf numFmtId="173" fontId="0" fillId="16" borderId="30" xfId="0" applyNumberFormat="1" applyFont="1" applyFill="1" applyBorder="1" applyAlignment="1">
      <alignment/>
    </xf>
    <xf numFmtId="0" fontId="9" fillId="16" borderId="24" xfId="57" applyFill="1" applyBorder="1">
      <alignment/>
      <protection/>
    </xf>
    <xf numFmtId="0" fontId="9" fillId="16" borderId="25" xfId="57" applyFill="1" applyBorder="1">
      <alignment/>
      <protection/>
    </xf>
    <xf numFmtId="3" fontId="20" fillId="16" borderId="33" xfId="57" applyNumberFormat="1" applyFont="1" applyFill="1" applyBorder="1">
      <alignment/>
      <protection/>
    </xf>
    <xf numFmtId="0" fontId="0" fillId="0" borderId="17" xfId="0" applyFill="1" applyBorder="1" applyAlignment="1">
      <alignment/>
    </xf>
    <xf numFmtId="49" fontId="0" fillId="0" borderId="15" xfId="0" applyNumberFormat="1" applyBorder="1" applyAlignment="1">
      <alignment/>
    </xf>
    <xf numFmtId="0" fontId="9" fillId="16" borderId="0" xfId="57" applyFill="1" applyBorder="1">
      <alignment/>
      <protection/>
    </xf>
    <xf numFmtId="0" fontId="0" fillId="0" borderId="34" xfId="0" applyBorder="1" applyAlignment="1">
      <alignment/>
    </xf>
    <xf numFmtId="0" fontId="28" fillId="0" borderId="0" xfId="56" applyFont="1">
      <alignment/>
      <protection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 vertical="center"/>
    </xf>
    <xf numFmtId="0" fontId="28" fillId="18" borderId="0" xfId="56" applyFont="1" applyFill="1" applyBorder="1" applyAlignment="1">
      <alignment horizontal="right" vertical="center" wrapText="1"/>
      <protection/>
    </xf>
    <xf numFmtId="0" fontId="20" fillId="0" borderId="35" xfId="57" applyFont="1" applyFill="1" applyBorder="1" applyAlignment="1">
      <alignment horizontal="center"/>
      <protection/>
    </xf>
    <xf numFmtId="0" fontId="0" fillId="0" borderId="36" xfId="0" applyBorder="1" applyAlignment="1">
      <alignment/>
    </xf>
    <xf numFmtId="0" fontId="20" fillId="0" borderId="26" xfId="57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3" fontId="0" fillId="16" borderId="30" xfId="0" applyNumberFormat="1" applyFont="1" applyFill="1" applyBorder="1" applyAlignment="1">
      <alignment horizontal="right"/>
    </xf>
    <xf numFmtId="3" fontId="0" fillId="16" borderId="37" xfId="0" applyNumberFormat="1" applyFont="1" applyFill="1" applyBorder="1" applyAlignment="1">
      <alignment horizontal="right"/>
    </xf>
    <xf numFmtId="3" fontId="0" fillId="16" borderId="38" xfId="0" applyNumberFormat="1" applyFont="1" applyFill="1" applyBorder="1" applyAlignment="1">
      <alignment horizontal="right"/>
    </xf>
    <xf numFmtId="0" fontId="20" fillId="0" borderId="13" xfId="57" applyFont="1" applyFill="1" applyBorder="1" applyAlignment="1">
      <alignment horizontal="center"/>
      <protection/>
    </xf>
    <xf numFmtId="3" fontId="0" fillId="0" borderId="25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 horizontal="right"/>
    </xf>
    <xf numFmtId="0" fontId="20" fillId="0" borderId="36" xfId="57" applyFont="1" applyFill="1" applyBorder="1">
      <alignment/>
      <protection/>
    </xf>
    <xf numFmtId="3" fontId="28" fillId="18" borderId="0" xfId="56" applyNumberFormat="1" applyFont="1" applyFill="1" applyBorder="1" applyAlignment="1">
      <alignment vertical="center" wrapText="1"/>
      <protection/>
    </xf>
    <xf numFmtId="3" fontId="28" fillId="18" borderId="0" xfId="56" applyNumberFormat="1" applyFont="1" applyFill="1" applyBorder="1" applyAlignment="1">
      <alignment horizontal="right" vertical="center" wrapText="1"/>
      <protection/>
    </xf>
    <xf numFmtId="3" fontId="28" fillId="0" borderId="0" xfId="56" applyNumberFormat="1" applyFont="1">
      <alignment/>
      <protection/>
    </xf>
    <xf numFmtId="3" fontId="32" fillId="18" borderId="0" xfId="0" applyNumberFormat="1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/>
    </xf>
    <xf numFmtId="3" fontId="0" fillId="0" borderId="39" xfId="0" applyNumberFormat="1" applyBorder="1" applyAlignment="1">
      <alignment/>
    </xf>
    <xf numFmtId="3" fontId="23" fillId="16" borderId="29" xfId="0" applyNumberFormat="1" applyFont="1" applyFill="1" applyBorder="1" applyAlignment="1">
      <alignment horizontal="right"/>
    </xf>
    <xf numFmtId="3" fontId="20" fillId="16" borderId="40" xfId="57" applyNumberFormat="1" applyFont="1" applyFill="1" applyBorder="1" applyAlignment="1">
      <alignment horizontal="center"/>
      <protection/>
    </xf>
    <xf numFmtId="3" fontId="9" fillId="16" borderId="0" xfId="57" applyNumberFormat="1" applyFill="1" applyBorder="1">
      <alignment/>
      <protection/>
    </xf>
    <xf numFmtId="3" fontId="0" fillId="0" borderId="0" xfId="0" applyNumberFormat="1" applyBorder="1" applyAlignment="1">
      <alignment/>
    </xf>
    <xf numFmtId="3" fontId="9" fillId="16" borderId="41" xfId="57" applyNumberFormat="1" applyFill="1" applyBorder="1">
      <alignment/>
      <protection/>
    </xf>
    <xf numFmtId="3" fontId="23" fillId="16" borderId="42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20" fillId="16" borderId="16" xfId="57" applyFont="1" applyFill="1" applyBorder="1" applyAlignment="1">
      <alignment horizontal="center" wrapText="1"/>
      <protection/>
    </xf>
    <xf numFmtId="3" fontId="20" fillId="16" borderId="43" xfId="57" applyNumberFormat="1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/>
    </xf>
    <xf numFmtId="3" fontId="0" fillId="16" borderId="24" xfId="0" applyNumberFormat="1" applyFont="1" applyFill="1" applyBorder="1" applyAlignment="1">
      <alignment horizontal="center"/>
    </xf>
    <xf numFmtId="3" fontId="0" fillId="16" borderId="44" xfId="0" applyNumberFormat="1" applyFont="1" applyFill="1" applyBorder="1" applyAlignment="1">
      <alignment horizontal="right"/>
    </xf>
    <xf numFmtId="0" fontId="9" fillId="16" borderId="45" xfId="57" applyFill="1" applyBorder="1">
      <alignment/>
      <protection/>
    </xf>
    <xf numFmtId="3" fontId="20" fillId="16" borderId="41" xfId="57" applyNumberFormat="1" applyFont="1" applyFill="1" applyBorder="1">
      <alignment/>
      <protection/>
    </xf>
    <xf numFmtId="181" fontId="0" fillId="16" borderId="24" xfId="0" applyNumberFormat="1" applyFont="1" applyFill="1" applyBorder="1" applyAlignment="1">
      <alignment horizontal="center"/>
    </xf>
    <xf numFmtId="0" fontId="9" fillId="16" borderId="46" xfId="57" applyFill="1" applyBorder="1" applyAlignment="1">
      <alignment horizontal="center"/>
      <protection/>
    </xf>
    <xf numFmtId="4" fontId="0" fillId="16" borderId="25" xfId="0" applyNumberFormat="1" applyFont="1" applyFill="1" applyBorder="1" applyAlignment="1">
      <alignment/>
    </xf>
    <xf numFmtId="3" fontId="23" fillId="16" borderId="24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wrapText="1"/>
    </xf>
    <xf numFmtId="0" fontId="9" fillId="0" borderId="10" xfId="57" applyFont="1" applyFill="1" applyBorder="1" applyAlignment="1">
      <alignment wrapText="1"/>
      <protection/>
    </xf>
    <xf numFmtId="3" fontId="27" fillId="16" borderId="47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48" xfId="0" applyFont="1" applyFill="1" applyBorder="1" applyAlignment="1">
      <alignment/>
    </xf>
    <xf numFmtId="3" fontId="23" fillId="0" borderId="49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3" fontId="20" fillId="16" borderId="41" xfId="57" applyNumberFormat="1" applyFont="1" applyFill="1" applyBorder="1">
      <alignment/>
      <protection/>
    </xf>
    <xf numFmtId="0" fontId="0" fillId="0" borderId="14" xfId="0" applyBorder="1" applyAlignment="1">
      <alignment/>
    </xf>
    <xf numFmtId="0" fontId="24" fillId="0" borderId="50" xfId="0" applyFont="1" applyFill="1" applyBorder="1" applyAlignment="1">
      <alignment/>
    </xf>
    <xf numFmtId="3" fontId="23" fillId="0" borderId="50" xfId="0" applyNumberFormat="1" applyFont="1" applyFill="1" applyBorder="1" applyAlignment="1">
      <alignment/>
    </xf>
    <xf numFmtId="0" fontId="24" fillId="0" borderId="27" xfId="0" applyFont="1" applyFill="1" applyBorder="1" applyAlignment="1">
      <alignment/>
    </xf>
    <xf numFmtId="3" fontId="23" fillId="0" borderId="27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3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23" fillId="0" borderId="51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49" fontId="30" fillId="18" borderId="0" xfId="0" applyNumberFormat="1" applyFont="1" applyFill="1" applyBorder="1" applyAlignment="1">
      <alignment vertical="center"/>
    </xf>
    <xf numFmtId="173" fontId="0" fillId="16" borderId="25" xfId="0" applyNumberFormat="1" applyFont="1" applyFill="1" applyBorder="1" applyAlignment="1">
      <alignment/>
    </xf>
    <xf numFmtId="3" fontId="20" fillId="16" borderId="42" xfId="57" applyNumberFormat="1" applyFont="1" applyFill="1" applyBorder="1">
      <alignment/>
      <protection/>
    </xf>
    <xf numFmtId="3" fontId="0" fillId="0" borderId="52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3" fontId="0" fillId="16" borderId="46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3" fontId="23" fillId="16" borderId="46" xfId="0" applyNumberFormat="1" applyFont="1" applyFill="1" applyBorder="1" applyAlignment="1">
      <alignment/>
    </xf>
    <xf numFmtId="173" fontId="23" fillId="16" borderId="30" xfId="0" applyNumberFormat="1" applyFont="1" applyFill="1" applyBorder="1" applyAlignment="1">
      <alignment/>
    </xf>
    <xf numFmtId="3" fontId="23" fillId="16" borderId="37" xfId="0" applyNumberFormat="1" applyFont="1" applyFill="1" applyBorder="1" applyAlignment="1">
      <alignment horizontal="right"/>
    </xf>
    <xf numFmtId="0" fontId="9" fillId="16" borderId="25" xfId="57" applyFont="1" applyFill="1" applyBorder="1">
      <alignment/>
      <protection/>
    </xf>
    <xf numFmtId="3" fontId="0" fillId="16" borderId="47" xfId="0" applyNumberFormat="1" applyFont="1" applyFill="1" applyBorder="1" applyAlignment="1">
      <alignment horizontal="right"/>
    </xf>
    <xf numFmtId="0" fontId="20" fillId="16" borderId="24" xfId="57" applyFont="1" applyFill="1" applyBorder="1" applyAlignment="1">
      <alignment horizontal="center"/>
      <protection/>
    </xf>
    <xf numFmtId="3" fontId="23" fillId="0" borderId="42" xfId="0" applyNumberFormat="1" applyFont="1" applyFill="1" applyBorder="1" applyAlignment="1">
      <alignment horizontal="right"/>
    </xf>
    <xf numFmtId="4" fontId="0" fillId="16" borderId="30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3" fontId="23" fillId="16" borderId="16" xfId="0" applyNumberFormat="1" applyFont="1" applyFill="1" applyBorder="1" applyAlignment="1">
      <alignment horizontal="center"/>
    </xf>
    <xf numFmtId="3" fontId="0" fillId="16" borderId="40" xfId="0" applyNumberFormat="1" applyFont="1" applyFill="1" applyBorder="1" applyAlignment="1">
      <alignment horizontal="right"/>
    </xf>
    <xf numFmtId="3" fontId="23" fillId="16" borderId="43" xfId="0" applyNumberFormat="1" applyFont="1" applyFill="1" applyBorder="1" applyAlignment="1">
      <alignment horizontal="right"/>
    </xf>
    <xf numFmtId="0" fontId="23" fillId="0" borderId="54" xfId="0" applyFont="1" applyFill="1" applyBorder="1" applyAlignment="1">
      <alignment/>
    </xf>
    <xf numFmtId="0" fontId="23" fillId="0" borderId="55" xfId="0" applyFont="1" applyFill="1" applyBorder="1" applyAlignment="1">
      <alignment/>
    </xf>
    <xf numFmtId="0" fontId="23" fillId="0" borderId="56" xfId="0" applyFont="1" applyFill="1" applyBorder="1" applyAlignment="1">
      <alignment/>
    </xf>
    <xf numFmtId="3" fontId="23" fillId="0" borderId="57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23" fillId="0" borderId="41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26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41" xfId="0" applyBorder="1" applyAlignment="1">
      <alignment/>
    </xf>
    <xf numFmtId="0" fontId="24" fillId="0" borderId="26" xfId="0" applyFont="1" applyFill="1" applyBorder="1" applyAlignment="1">
      <alignment/>
    </xf>
    <xf numFmtId="0" fontId="20" fillId="0" borderId="50" xfId="57" applyFont="1" applyBorder="1" applyAlignment="1">
      <alignment horizontal="center"/>
      <protection/>
    </xf>
    <xf numFmtId="0" fontId="20" fillId="0" borderId="58" xfId="57" applyFont="1" applyBorder="1" applyAlignment="1">
      <alignment horizontal="center"/>
      <protection/>
    </xf>
    <xf numFmtId="0" fontId="20" fillId="16" borderId="27" xfId="57" applyFont="1" applyFill="1" applyBorder="1" applyAlignment="1">
      <alignment horizontal="center"/>
      <protection/>
    </xf>
    <xf numFmtId="0" fontId="20" fillId="16" borderId="22" xfId="57" applyFont="1" applyFill="1" applyBorder="1" applyAlignment="1">
      <alignment horizontal="center"/>
      <protection/>
    </xf>
    <xf numFmtId="49" fontId="30" fillId="18" borderId="0" xfId="0" applyNumberFormat="1" applyFont="1" applyFill="1" applyBorder="1" applyAlignment="1">
      <alignment horizontal="center" vertical="center"/>
    </xf>
    <xf numFmtId="0" fontId="28" fillId="18" borderId="0" xfId="56" applyFont="1" applyFill="1" applyBorder="1" applyAlignment="1">
      <alignment horizontal="right" vertical="center" wrapText="1"/>
      <protection/>
    </xf>
    <xf numFmtId="49" fontId="32" fillId="18" borderId="56" xfId="0" applyNumberFormat="1" applyFont="1" applyFill="1" applyBorder="1" applyAlignment="1">
      <alignment horizontal="center" vertical="center" wrapText="1"/>
    </xf>
    <xf numFmtId="0" fontId="20" fillId="16" borderId="23" xfId="57" applyFont="1" applyFill="1" applyBorder="1" applyAlignment="1">
      <alignment horizontal="center"/>
      <protection/>
    </xf>
    <xf numFmtId="0" fontId="20" fillId="16" borderId="59" xfId="57" applyFont="1" applyFill="1" applyBorder="1" applyAlignment="1">
      <alignment horizontal="center"/>
      <protection/>
    </xf>
    <xf numFmtId="0" fontId="20" fillId="0" borderId="23" xfId="57" applyFont="1" applyBorder="1" applyAlignment="1">
      <alignment horizontal="center"/>
      <protection/>
    </xf>
    <xf numFmtId="0" fontId="20" fillId="0" borderId="59" xfId="57" applyFont="1" applyBorder="1" applyAlignment="1">
      <alignment horizontal="center"/>
      <protection/>
    </xf>
    <xf numFmtId="0" fontId="23" fillId="0" borderId="6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3" fontId="22" fillId="16" borderId="21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/>
    </xf>
    <xf numFmtId="3" fontId="22" fillId="0" borderId="30" xfId="0" applyNumberFormat="1" applyFont="1" applyFill="1" applyBorder="1" applyAlignment="1">
      <alignment horizontal="center"/>
    </xf>
    <xf numFmtId="3" fontId="22" fillId="0" borderId="31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0" fontId="0" fillId="0" borderId="36" xfId="0" applyFont="1" applyBorder="1" applyAlignment="1">
      <alignment/>
    </xf>
    <xf numFmtId="0" fontId="9" fillId="0" borderId="14" xfId="57" applyFont="1" applyFill="1" applyBorder="1" applyAlignment="1">
      <alignment wrapText="1"/>
      <protection/>
    </xf>
    <xf numFmtId="0" fontId="9" fillId="16" borderId="61" xfId="57" applyFill="1" applyBorder="1">
      <alignment/>
      <protection/>
    </xf>
    <xf numFmtId="3" fontId="27" fillId="16" borderId="26" xfId="0" applyNumberFormat="1" applyFont="1" applyFill="1" applyBorder="1" applyAlignment="1">
      <alignment horizontal="right"/>
    </xf>
    <xf numFmtId="3" fontId="23" fillId="16" borderId="52" xfId="0" applyNumberFormat="1" applyFont="1" applyFill="1" applyBorder="1" applyAlignment="1">
      <alignment horizontal="center"/>
    </xf>
    <xf numFmtId="3" fontId="9" fillId="16" borderId="25" xfId="57" applyNumberFormat="1" applyFill="1" applyBorder="1">
      <alignment/>
      <protection/>
    </xf>
    <xf numFmtId="0" fontId="20" fillId="16" borderId="24" xfId="57" applyFont="1" applyFill="1" applyBorder="1" applyAlignment="1">
      <alignment horizontal="center" vertical="center" wrapText="1"/>
      <protection/>
    </xf>
    <xf numFmtId="0" fontId="20" fillId="16" borderId="24" xfId="57" applyFont="1" applyFill="1" applyBorder="1">
      <alignment/>
      <protection/>
    </xf>
    <xf numFmtId="0" fontId="20" fillId="16" borderId="45" xfId="57" applyFont="1" applyFill="1" applyBorder="1" applyAlignment="1">
      <alignment horizontal="center" wrapText="1"/>
      <protection/>
    </xf>
    <xf numFmtId="0" fontId="20" fillId="16" borderId="45" xfId="57" applyFont="1" applyFill="1" applyBorder="1" applyAlignment="1">
      <alignment horizontal="center"/>
      <protection/>
    </xf>
    <xf numFmtId="3" fontId="20" fillId="16" borderId="28" xfId="57" applyNumberFormat="1" applyFont="1" applyFill="1" applyBorder="1" applyAlignment="1">
      <alignment horizontal="center"/>
      <protection/>
    </xf>
    <xf numFmtId="3" fontId="20" fillId="16" borderId="29" xfId="57" applyNumberFormat="1" applyFont="1" applyFill="1" applyBorder="1" applyAlignment="1">
      <alignment horizontal="center" wrapText="1"/>
      <protection/>
    </xf>
    <xf numFmtId="3" fontId="0" fillId="16" borderId="23" xfId="0" applyNumberFormat="1" applyFont="1" applyFill="1" applyBorder="1" applyAlignment="1">
      <alignment/>
    </xf>
    <xf numFmtId="4" fontId="0" fillId="16" borderId="47" xfId="0" applyNumberFormat="1" applyFont="1" applyFill="1" applyBorder="1" applyAlignment="1">
      <alignment horizontal="right"/>
    </xf>
    <xf numFmtId="0" fontId="9" fillId="0" borderId="11" xfId="57" applyFont="1" applyFill="1" applyBorder="1" applyAlignment="1">
      <alignment wrapText="1"/>
      <protection/>
    </xf>
    <xf numFmtId="0" fontId="0" fillId="0" borderId="62" xfId="0" applyFill="1" applyBorder="1" applyAlignment="1">
      <alignment/>
    </xf>
    <xf numFmtId="0" fontId="0" fillId="0" borderId="55" xfId="0" applyFont="1" applyFill="1" applyBorder="1" applyAlignment="1">
      <alignment wrapText="1"/>
    </xf>
    <xf numFmtId="3" fontId="0" fillId="0" borderId="51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0" borderId="49" xfId="0" applyNumberFormat="1" applyFont="1" applyFill="1" applyBorder="1" applyAlignment="1">
      <alignment horizontal="right"/>
    </xf>
    <xf numFmtId="3" fontId="23" fillId="16" borderId="19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4" fontId="0" fillId="16" borderId="27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center" wrapText="1"/>
    </xf>
    <xf numFmtId="3" fontId="0" fillId="0" borderId="61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 horizontal="right"/>
    </xf>
    <xf numFmtId="3" fontId="0" fillId="19" borderId="42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öltségvetés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101"/>
  <sheetViews>
    <sheetView tabSelected="1" zoomScalePageLayoutView="0" workbookViewId="0" topLeftCell="A92">
      <selection activeCell="I99" sqref="I99"/>
    </sheetView>
  </sheetViews>
  <sheetFormatPr defaultColWidth="9.140625" defaultRowHeight="12.75"/>
  <cols>
    <col min="1" max="1" width="9.00390625" style="0" customWidth="1"/>
    <col min="2" max="2" width="44.140625" style="1" customWidth="1"/>
    <col min="3" max="3" width="11.57421875" style="1" customWidth="1"/>
    <col min="4" max="4" width="10.8515625" style="1" customWidth="1"/>
    <col min="5" max="5" width="11.421875" style="7" customWidth="1"/>
    <col min="6" max="6" width="11.8515625" style="3" customWidth="1"/>
    <col min="7" max="7" width="10.140625" style="3" bestFit="1" customWidth="1"/>
    <col min="8" max="8" width="12.8515625" style="3" customWidth="1"/>
    <col min="9" max="9" width="12.7109375" style="3" bestFit="1" customWidth="1"/>
    <col min="10" max="12" width="10.140625" style="0" bestFit="1" customWidth="1"/>
  </cols>
  <sheetData>
    <row r="1" spans="1:9" s="48" customFormat="1" ht="26.25" customHeight="1">
      <c r="A1" s="148" t="s">
        <v>76</v>
      </c>
      <c r="B1" s="148"/>
      <c r="C1" s="148"/>
      <c r="D1" s="148"/>
      <c r="E1" s="148"/>
      <c r="F1" s="148"/>
      <c r="G1" s="64"/>
      <c r="H1" s="64"/>
      <c r="I1" s="64"/>
    </row>
    <row r="2" spans="1:9" s="48" customFormat="1" ht="21.75" customHeight="1">
      <c r="A2" s="51"/>
      <c r="B2" s="51"/>
      <c r="C2" s="51"/>
      <c r="D2" s="51"/>
      <c r="E2" s="65"/>
      <c r="F2" s="65"/>
      <c r="G2" s="64"/>
      <c r="H2" s="64"/>
      <c r="I2" s="64"/>
    </row>
    <row r="3" spans="1:9" s="49" customFormat="1" ht="12.75" customHeight="1">
      <c r="A3" s="147" t="s">
        <v>58</v>
      </c>
      <c r="B3" s="147"/>
      <c r="C3" s="147"/>
      <c r="D3" s="147"/>
      <c r="E3" s="147"/>
      <c r="F3" s="147"/>
      <c r="G3" s="109"/>
      <c r="H3" s="66"/>
      <c r="I3" s="66"/>
    </row>
    <row r="4" spans="1:9" s="50" customFormat="1" ht="21" customHeight="1" thickBot="1">
      <c r="A4" s="149" t="s">
        <v>75</v>
      </c>
      <c r="B4" s="149"/>
      <c r="C4" s="149"/>
      <c r="D4" s="149"/>
      <c r="E4" s="149"/>
      <c r="F4" s="149"/>
      <c r="G4" s="67"/>
      <c r="H4" s="66"/>
      <c r="I4" s="66"/>
    </row>
    <row r="5" spans="1:6" ht="13.5" thickBot="1">
      <c r="A5" s="18" t="s">
        <v>4</v>
      </c>
      <c r="B5" s="17" t="s">
        <v>6</v>
      </c>
      <c r="C5" s="44"/>
      <c r="D5" s="44"/>
      <c r="E5" s="68"/>
      <c r="F5" s="69"/>
    </row>
    <row r="6" spans="1:6" ht="12.75">
      <c r="A6" s="21" t="s">
        <v>3</v>
      </c>
      <c r="B6" s="15" t="s">
        <v>7</v>
      </c>
      <c r="C6" s="152" t="s">
        <v>8</v>
      </c>
      <c r="D6" s="152"/>
      <c r="E6" s="152"/>
      <c r="F6" s="153"/>
    </row>
    <row r="7" spans="1:6" ht="13.5" thickBot="1">
      <c r="A7" s="19" t="s">
        <v>2</v>
      </c>
      <c r="B7" s="20"/>
      <c r="C7" s="143" t="s">
        <v>77</v>
      </c>
      <c r="D7" s="143"/>
      <c r="E7" s="143"/>
      <c r="F7" s="144"/>
    </row>
    <row r="8" spans="1:6" ht="25.5">
      <c r="A8" s="14"/>
      <c r="B8" s="10"/>
      <c r="C8" s="77" t="s">
        <v>18</v>
      </c>
      <c r="D8" s="24" t="s">
        <v>19</v>
      </c>
      <c r="E8" s="71" t="s">
        <v>10</v>
      </c>
      <c r="F8" s="78" t="s">
        <v>20</v>
      </c>
    </row>
    <row r="9" spans="1:6" ht="12.75">
      <c r="A9" s="14"/>
      <c r="B9" s="79" t="s">
        <v>80</v>
      </c>
      <c r="C9" s="25"/>
      <c r="D9" s="26"/>
      <c r="E9" s="23"/>
      <c r="F9" s="75"/>
    </row>
    <row r="10" spans="1:6" ht="12.75">
      <c r="A10" s="91" t="s">
        <v>73</v>
      </c>
      <c r="B10" s="5" t="s">
        <v>16</v>
      </c>
      <c r="C10" s="80" t="s">
        <v>9</v>
      </c>
      <c r="D10" s="110">
        <v>11</v>
      </c>
      <c r="E10" s="23">
        <v>4308000</v>
      </c>
      <c r="F10" s="75">
        <f>((E10*D10)/12)*8</f>
        <v>31592000</v>
      </c>
    </row>
    <row r="11" spans="1:6" ht="25.5">
      <c r="A11" s="91" t="s">
        <v>74</v>
      </c>
      <c r="B11" s="76" t="s">
        <v>17</v>
      </c>
      <c r="C11" s="80" t="s">
        <v>9</v>
      </c>
      <c r="D11" s="26">
        <v>7</v>
      </c>
      <c r="E11" s="23">
        <v>1800000</v>
      </c>
      <c r="F11" s="125">
        <f>SUM(D11*E11/12*8)</f>
        <v>8400000</v>
      </c>
    </row>
    <row r="12" spans="1:6" ht="12.75">
      <c r="A12" s="14"/>
      <c r="B12" s="79" t="s">
        <v>81</v>
      </c>
      <c r="C12" s="80"/>
      <c r="D12" s="26"/>
      <c r="E12" s="23">
        <f>C12*D12*4/12</f>
        <v>0</v>
      </c>
      <c r="F12" s="125">
        <f>ROUND(E12/1000,0)</f>
        <v>0</v>
      </c>
    </row>
    <row r="13" spans="1:6" ht="12.75">
      <c r="A13" s="14" t="s">
        <v>21</v>
      </c>
      <c r="B13" s="5" t="s">
        <v>16</v>
      </c>
      <c r="C13" s="80" t="s">
        <v>9</v>
      </c>
      <c r="D13" s="110">
        <v>5.9</v>
      </c>
      <c r="E13" s="23">
        <v>4308000</v>
      </c>
      <c r="F13" s="125">
        <f>((E13*D13)/12)*4</f>
        <v>8472400</v>
      </c>
    </row>
    <row r="14" spans="1:6" ht="25.5">
      <c r="A14" s="14" t="s">
        <v>22</v>
      </c>
      <c r="B14" s="76" t="s">
        <v>17</v>
      </c>
      <c r="C14" s="80" t="s">
        <v>9</v>
      </c>
      <c r="D14" s="26">
        <v>7</v>
      </c>
      <c r="E14" s="23">
        <v>1800000</v>
      </c>
      <c r="F14" s="125">
        <f>SUM(D14*E14/12*4)</f>
        <v>4200000</v>
      </c>
    </row>
    <row r="15" spans="1:6" ht="12.75">
      <c r="A15" s="14" t="s">
        <v>49</v>
      </c>
      <c r="B15" s="76" t="s">
        <v>47</v>
      </c>
      <c r="C15" s="80" t="s">
        <v>9</v>
      </c>
      <c r="D15" s="110">
        <v>5.9</v>
      </c>
      <c r="E15" s="23">
        <v>35000</v>
      </c>
      <c r="F15" s="75">
        <f>SUM(D15*E15)</f>
        <v>206500</v>
      </c>
    </row>
    <row r="16" spans="1:6" ht="12.75">
      <c r="A16" s="14" t="s">
        <v>48</v>
      </c>
      <c r="B16" s="79" t="s">
        <v>80</v>
      </c>
      <c r="C16" s="80"/>
      <c r="D16" s="26"/>
      <c r="E16" s="23"/>
      <c r="F16" s="75"/>
    </row>
    <row r="17" spans="1:6" ht="29.25" customHeight="1">
      <c r="A17" s="14" t="s">
        <v>52</v>
      </c>
      <c r="B17" s="76" t="s">
        <v>50</v>
      </c>
      <c r="C17" s="80" t="s">
        <v>9</v>
      </c>
      <c r="D17" s="26">
        <v>0</v>
      </c>
      <c r="E17" s="23">
        <v>80000</v>
      </c>
      <c r="F17" s="75">
        <f>SUM(D17*E17/12*8)</f>
        <v>0</v>
      </c>
    </row>
    <row r="18" spans="1:6" ht="14.25" customHeight="1">
      <c r="A18" s="14" t="s">
        <v>53</v>
      </c>
      <c r="B18" s="76" t="s">
        <v>51</v>
      </c>
      <c r="C18" s="80" t="s">
        <v>9</v>
      </c>
      <c r="D18" s="26">
        <v>120</v>
      </c>
      <c r="E18" s="23">
        <v>80000</v>
      </c>
      <c r="F18" s="75">
        <f>SUM(D18*E18/12*8)</f>
        <v>6400000</v>
      </c>
    </row>
    <row r="19" spans="1:6" ht="12.75">
      <c r="A19" s="14"/>
      <c r="B19" s="79" t="s">
        <v>81</v>
      </c>
      <c r="C19" s="80"/>
      <c r="D19" s="26"/>
      <c r="E19" s="23"/>
      <c r="F19" s="75"/>
    </row>
    <row r="20" spans="1:6" ht="29.25" customHeight="1">
      <c r="A20" s="14" t="s">
        <v>55</v>
      </c>
      <c r="B20" s="76" t="s">
        <v>50</v>
      </c>
      <c r="C20" s="80" t="s">
        <v>9</v>
      </c>
      <c r="D20" s="26">
        <v>0</v>
      </c>
      <c r="E20" s="23">
        <v>80000</v>
      </c>
      <c r="F20" s="75">
        <f>SUM(D20*E20/12*4)</f>
        <v>0</v>
      </c>
    </row>
    <row r="21" spans="1:6" ht="14.25" customHeight="1">
      <c r="A21" s="14" t="s">
        <v>54</v>
      </c>
      <c r="B21" s="76" t="s">
        <v>51</v>
      </c>
      <c r="C21" s="80" t="s">
        <v>9</v>
      </c>
      <c r="D21" s="26">
        <v>120</v>
      </c>
      <c r="E21" s="23">
        <v>80000</v>
      </c>
      <c r="F21" s="75">
        <f>SUM(D21*E21/12*4)</f>
        <v>3200000</v>
      </c>
    </row>
    <row r="22" spans="1:6" ht="14.25" customHeight="1">
      <c r="A22" s="91" t="s">
        <v>89</v>
      </c>
      <c r="B22" s="76" t="s">
        <v>90</v>
      </c>
      <c r="C22" s="33" t="s">
        <v>9</v>
      </c>
      <c r="D22" s="26">
        <v>1</v>
      </c>
      <c r="E22" s="23">
        <v>352000</v>
      </c>
      <c r="F22" s="75">
        <f>D22*E22</f>
        <v>352000</v>
      </c>
    </row>
    <row r="23" spans="1:6" ht="12.75">
      <c r="A23" s="14"/>
      <c r="B23" s="154" t="s">
        <v>24</v>
      </c>
      <c r="C23" s="155"/>
      <c r="D23" s="26"/>
      <c r="E23" s="23"/>
      <c r="F23" s="75"/>
    </row>
    <row r="24" spans="1:6" ht="12.75">
      <c r="A24" s="14"/>
      <c r="B24" s="79" t="s">
        <v>82</v>
      </c>
      <c r="C24" s="80"/>
      <c r="D24" s="26"/>
      <c r="E24" s="23"/>
      <c r="F24" s="75"/>
    </row>
    <row r="25" spans="1:6" ht="12.75">
      <c r="A25" s="14" t="s">
        <v>23</v>
      </c>
      <c r="B25" s="56" t="s">
        <v>46</v>
      </c>
      <c r="C25" s="80" t="s">
        <v>9</v>
      </c>
      <c r="D25" s="86">
        <v>5.94</v>
      </c>
      <c r="E25" s="27">
        <v>1632000</v>
      </c>
      <c r="F25" s="188">
        <f>SUM(D25*E25)</f>
        <v>9694080</v>
      </c>
    </row>
    <row r="26" spans="1:6" ht="13.5" thickBot="1">
      <c r="A26" s="45" t="s">
        <v>56</v>
      </c>
      <c r="B26" s="56" t="s">
        <v>57</v>
      </c>
      <c r="C26" s="80"/>
      <c r="D26" s="39"/>
      <c r="E26" s="57"/>
      <c r="F26" s="57">
        <v>9230952</v>
      </c>
    </row>
    <row r="27" spans="1:6" ht="13.5" thickBot="1">
      <c r="A27" s="53"/>
      <c r="B27" s="11" t="s">
        <v>12</v>
      </c>
      <c r="C27" s="28"/>
      <c r="D27" s="82"/>
      <c r="E27" s="29"/>
      <c r="F27" s="32">
        <f>SUM(F9:F26)</f>
        <v>81747932</v>
      </c>
    </row>
    <row r="28" spans="2:9" s="55" customFormat="1" ht="13.5" thickBot="1">
      <c r="B28" s="16"/>
      <c r="C28" s="46"/>
      <c r="D28" s="46"/>
      <c r="E28" s="72"/>
      <c r="F28" s="72"/>
      <c r="G28" s="73"/>
      <c r="H28" s="73"/>
      <c r="I28" s="73"/>
    </row>
    <row r="29" spans="1:6" ht="13.5" thickBot="1">
      <c r="A29" s="53"/>
      <c r="B29" s="54" t="s">
        <v>5</v>
      </c>
      <c r="C29" s="28"/>
      <c r="D29" s="28"/>
      <c r="E29" s="37"/>
      <c r="F29" s="74"/>
    </row>
    <row r="30" spans="1:6" ht="12.75">
      <c r="A30" s="14"/>
      <c r="B30" s="52" t="s">
        <v>7</v>
      </c>
      <c r="C30" s="145" t="s">
        <v>8</v>
      </c>
      <c r="D30" s="145"/>
      <c r="E30" s="145"/>
      <c r="F30" s="146"/>
    </row>
    <row r="31" spans="1:6" ht="13.5" thickBot="1">
      <c r="A31" s="14"/>
      <c r="B31" s="9"/>
      <c r="C31" s="143" t="s">
        <v>77</v>
      </c>
      <c r="D31" s="143"/>
      <c r="E31" s="143"/>
      <c r="F31" s="144"/>
    </row>
    <row r="32" spans="1:6" ht="25.5">
      <c r="A32" s="14"/>
      <c r="B32" s="10"/>
      <c r="C32" s="77" t="s">
        <v>18</v>
      </c>
      <c r="D32" s="24" t="s">
        <v>19</v>
      </c>
      <c r="E32" s="71" t="s">
        <v>10</v>
      </c>
      <c r="F32" s="78" t="s">
        <v>20</v>
      </c>
    </row>
    <row r="33" spans="1:6" ht="12.75">
      <c r="A33" s="14"/>
      <c r="B33" s="5"/>
      <c r="C33" s="25"/>
      <c r="D33" s="26"/>
      <c r="E33" s="23"/>
      <c r="F33" s="75"/>
    </row>
    <row r="34" spans="1:6" ht="12.75">
      <c r="A34" s="91" t="s">
        <v>91</v>
      </c>
      <c r="B34" s="5" t="s">
        <v>92</v>
      </c>
      <c r="C34" s="25"/>
      <c r="D34" s="26"/>
      <c r="E34" s="23">
        <v>2255500</v>
      </c>
      <c r="F34" s="75">
        <v>2255500</v>
      </c>
    </row>
    <row r="35" spans="1:11" ht="12.75">
      <c r="A35" s="14"/>
      <c r="B35" s="79" t="s">
        <v>24</v>
      </c>
      <c r="C35" s="80"/>
      <c r="D35" s="26"/>
      <c r="E35" s="23"/>
      <c r="F35" s="75"/>
      <c r="J35" s="190"/>
      <c r="K35" s="190"/>
    </row>
    <row r="36" spans="1:11" ht="12.75">
      <c r="A36" s="14"/>
      <c r="B36" s="79" t="s">
        <v>82</v>
      </c>
      <c r="C36" s="80"/>
      <c r="D36" s="26"/>
      <c r="E36" s="23"/>
      <c r="F36" s="75"/>
      <c r="J36" s="3"/>
      <c r="K36" s="3"/>
    </row>
    <row r="37" spans="1:11" ht="12.75">
      <c r="A37" s="45" t="s">
        <v>25</v>
      </c>
      <c r="B37" s="56" t="s">
        <v>46</v>
      </c>
      <c r="C37" s="80" t="s">
        <v>9</v>
      </c>
      <c r="D37" s="126">
        <v>2</v>
      </c>
      <c r="E37" s="81">
        <v>1632000</v>
      </c>
      <c r="F37" s="188">
        <f>SUM(D37*E37)</f>
        <v>3264000</v>
      </c>
      <c r="J37" s="3"/>
      <c r="K37" s="3"/>
    </row>
    <row r="38" spans="1:12" ht="13.5" thickBot="1">
      <c r="A38" s="45" t="s">
        <v>56</v>
      </c>
      <c r="B38" s="56" t="s">
        <v>57</v>
      </c>
      <c r="C38" s="80"/>
      <c r="D38" s="39"/>
      <c r="E38" s="57"/>
      <c r="F38" s="57">
        <v>4181993</v>
      </c>
      <c r="J38" s="3"/>
      <c r="K38" s="3"/>
      <c r="L38" s="189"/>
    </row>
    <row r="39" spans="1:12" ht="13.5" thickBot="1">
      <c r="A39" s="53"/>
      <c r="B39" s="63" t="s">
        <v>12</v>
      </c>
      <c r="C39" s="82"/>
      <c r="D39" s="82"/>
      <c r="E39" s="83"/>
      <c r="F39" s="70">
        <f>SUM(F33:F38)</f>
        <v>9701493</v>
      </c>
      <c r="J39" s="3"/>
      <c r="K39" s="3"/>
      <c r="L39" s="3"/>
    </row>
    <row r="40" spans="2:12" s="55" customFormat="1" ht="13.5" thickBot="1">
      <c r="B40" s="16"/>
      <c r="C40" s="46"/>
      <c r="D40" s="46"/>
      <c r="E40" s="72"/>
      <c r="F40" s="72"/>
      <c r="G40" s="3"/>
      <c r="H40" s="73"/>
      <c r="I40" s="73"/>
      <c r="J40" s="3"/>
      <c r="K40" s="3"/>
      <c r="L40" s="73"/>
    </row>
    <row r="41" spans="1:6" ht="13.5" thickBot="1">
      <c r="A41" s="53"/>
      <c r="B41" s="54" t="s">
        <v>26</v>
      </c>
      <c r="C41" s="28"/>
      <c r="D41" s="28"/>
      <c r="E41" s="37"/>
      <c r="F41" s="74"/>
    </row>
    <row r="42" spans="1:6" ht="12.75">
      <c r="A42" s="14"/>
      <c r="B42" s="52" t="s">
        <v>7</v>
      </c>
      <c r="C42" s="145" t="s">
        <v>8</v>
      </c>
      <c r="D42" s="145"/>
      <c r="E42" s="145"/>
      <c r="F42" s="146"/>
    </row>
    <row r="43" spans="1:6" ht="13.5" thickBot="1">
      <c r="A43" s="14"/>
      <c r="B43" s="9"/>
      <c r="C43" s="143" t="s">
        <v>77</v>
      </c>
      <c r="D43" s="143"/>
      <c r="E43" s="143"/>
      <c r="F43" s="144"/>
    </row>
    <row r="44" spans="1:6" ht="25.5">
      <c r="A44" s="14"/>
      <c r="B44" s="10"/>
      <c r="C44" s="77" t="s">
        <v>18</v>
      </c>
      <c r="D44" s="24" t="s">
        <v>19</v>
      </c>
      <c r="E44" s="71" t="s">
        <v>10</v>
      </c>
      <c r="F44" s="78" t="s">
        <v>20</v>
      </c>
    </row>
    <row r="45" spans="1:6" ht="12.75">
      <c r="A45" s="14" t="s">
        <v>27</v>
      </c>
      <c r="B45" s="2" t="s">
        <v>28</v>
      </c>
      <c r="C45" s="80" t="s">
        <v>9</v>
      </c>
      <c r="D45" s="33">
        <v>3665</v>
      </c>
      <c r="E45" s="23"/>
      <c r="F45" s="75">
        <v>9747554</v>
      </c>
    </row>
    <row r="46" spans="1:6" ht="12.75">
      <c r="A46" s="14" t="s">
        <v>29</v>
      </c>
      <c r="B46" s="5" t="s">
        <v>72</v>
      </c>
      <c r="C46" s="80"/>
      <c r="D46" s="33"/>
      <c r="E46" s="23"/>
      <c r="F46" s="75"/>
    </row>
    <row r="47" spans="1:6" ht="12.75">
      <c r="A47" s="91" t="s">
        <v>70</v>
      </c>
      <c r="B47" s="6" t="s">
        <v>0</v>
      </c>
      <c r="C47" s="80" t="s">
        <v>9</v>
      </c>
      <c r="D47" s="84"/>
      <c r="E47" s="23"/>
      <c r="F47" s="75">
        <v>1500000</v>
      </c>
    </row>
    <row r="48" spans="1:6" ht="12.75">
      <c r="A48" s="91" t="s">
        <v>71</v>
      </c>
      <c r="B48" s="5" t="s">
        <v>40</v>
      </c>
      <c r="C48" s="80" t="s">
        <v>9</v>
      </c>
      <c r="D48" s="84"/>
      <c r="E48" s="23"/>
      <c r="F48" s="75">
        <v>1500000</v>
      </c>
    </row>
    <row r="49" spans="1:6" ht="13.5" thickBot="1">
      <c r="A49" s="14"/>
      <c r="B49" s="22"/>
      <c r="C49" s="85"/>
      <c r="D49" s="34"/>
      <c r="E49" s="35"/>
      <c r="F49" s="36"/>
    </row>
    <row r="50" spans="1:6" ht="13.5" thickBot="1">
      <c r="A50" s="47"/>
      <c r="B50" s="63" t="s">
        <v>12</v>
      </c>
      <c r="C50" s="31"/>
      <c r="D50" s="82"/>
      <c r="E50" s="37"/>
      <c r="F50" s="38">
        <f>SUM(F45:F48)</f>
        <v>12747554</v>
      </c>
    </row>
    <row r="51" spans="1:6" ht="13.5" thickBot="1">
      <c r="A51" s="47"/>
      <c r="B51" s="54"/>
      <c r="C51" s="28"/>
      <c r="D51" s="28"/>
      <c r="E51" s="37"/>
      <c r="F51" s="98"/>
    </row>
    <row r="52" spans="1:6" ht="13.5" thickBot="1">
      <c r="A52" s="99"/>
      <c r="B52" s="139" t="s">
        <v>30</v>
      </c>
      <c r="C52" s="140"/>
      <c r="D52" s="140"/>
      <c r="E52" s="140"/>
      <c r="F52" s="141"/>
    </row>
    <row r="53" spans="1:6" ht="12.75">
      <c r="A53" s="14"/>
      <c r="B53" s="60" t="s">
        <v>7</v>
      </c>
      <c r="C53" s="150" t="s">
        <v>8</v>
      </c>
      <c r="D53" s="150"/>
      <c r="E53" s="150"/>
      <c r="F53" s="151"/>
    </row>
    <row r="54" spans="1:6" ht="13.5" thickBot="1">
      <c r="A54" s="14"/>
      <c r="B54" s="9"/>
      <c r="C54" s="143" t="s">
        <v>77</v>
      </c>
      <c r="D54" s="143"/>
      <c r="E54" s="143"/>
      <c r="F54" s="144"/>
    </row>
    <row r="55" spans="1:6" ht="26.25" thickBot="1">
      <c r="A55" s="14"/>
      <c r="B55" s="63"/>
      <c r="C55" s="169" t="s">
        <v>18</v>
      </c>
      <c r="D55" s="170" t="s">
        <v>19</v>
      </c>
      <c r="E55" s="171" t="s">
        <v>10</v>
      </c>
      <c r="F55" s="172" t="s">
        <v>20</v>
      </c>
    </row>
    <row r="56" spans="1:6" ht="12.75">
      <c r="A56" s="45"/>
      <c r="B56" s="176"/>
      <c r="C56" s="173"/>
      <c r="D56" s="173"/>
      <c r="E56" s="129"/>
      <c r="F56" s="130"/>
    </row>
    <row r="57" spans="1:6" ht="12.75">
      <c r="A57" s="45" t="s">
        <v>32</v>
      </c>
      <c r="B57" s="6" t="s">
        <v>13</v>
      </c>
      <c r="C57" s="87" t="s">
        <v>9</v>
      </c>
      <c r="D57" s="86">
        <v>9.77</v>
      </c>
      <c r="E57" s="58">
        <v>4580000</v>
      </c>
      <c r="F57" s="75">
        <v>45754200</v>
      </c>
    </row>
    <row r="58" spans="1:6" ht="25.5">
      <c r="A58" s="14" t="s">
        <v>31</v>
      </c>
      <c r="B58" s="89" t="s">
        <v>33</v>
      </c>
      <c r="C58" s="41"/>
      <c r="D58" s="42"/>
      <c r="E58" s="90"/>
      <c r="F58" s="43">
        <v>21193980</v>
      </c>
    </row>
    <row r="59" spans="1:6" ht="12.75">
      <c r="A59" s="91" t="s">
        <v>38</v>
      </c>
      <c r="B59" s="89" t="s">
        <v>59</v>
      </c>
      <c r="C59" s="41"/>
      <c r="D59" s="42"/>
      <c r="E59" s="90"/>
      <c r="F59" s="111">
        <v>9895500</v>
      </c>
    </row>
    <row r="60" spans="1:6" ht="25.5">
      <c r="A60" s="91" t="s">
        <v>83</v>
      </c>
      <c r="B60" s="89" t="s">
        <v>44</v>
      </c>
      <c r="C60" s="167" t="s">
        <v>87</v>
      </c>
      <c r="D60" s="42">
        <v>135</v>
      </c>
      <c r="E60" s="123">
        <v>2550</v>
      </c>
      <c r="F60" s="111">
        <v>344250</v>
      </c>
    </row>
    <row r="61" spans="1:6" ht="12.75">
      <c r="A61" s="91" t="s">
        <v>68</v>
      </c>
      <c r="B61" s="175" t="s">
        <v>69</v>
      </c>
      <c r="C61" s="168" t="s">
        <v>88</v>
      </c>
      <c r="D61" s="166">
        <v>43000</v>
      </c>
      <c r="E61" s="174">
        <v>1.55</v>
      </c>
      <c r="F61" s="111">
        <v>66650</v>
      </c>
    </row>
    <row r="62" spans="1:6" ht="12.75">
      <c r="A62" s="91" t="s">
        <v>84</v>
      </c>
      <c r="B62" s="89" t="s">
        <v>85</v>
      </c>
      <c r="C62" s="168"/>
      <c r="D62" s="166"/>
      <c r="E62" s="174"/>
      <c r="F62" s="111">
        <v>136144</v>
      </c>
    </row>
    <row r="63" spans="1:6" ht="12.75">
      <c r="A63" s="116" t="s">
        <v>60</v>
      </c>
      <c r="B63" s="115" t="s">
        <v>61</v>
      </c>
      <c r="C63" s="61"/>
      <c r="D63" s="61"/>
      <c r="E63" s="62"/>
      <c r="F63" s="75">
        <v>-24837522</v>
      </c>
    </row>
    <row r="64" spans="1:6" ht="13.5" thickBot="1">
      <c r="A64" s="45"/>
      <c r="B64" s="177" t="s">
        <v>62</v>
      </c>
      <c r="C64" s="178"/>
      <c r="D64" s="179"/>
      <c r="E64" s="180"/>
      <c r="F64" s="181">
        <f>F58+F59+F63+F61+F57+F60+F62</f>
        <v>52553202</v>
      </c>
    </row>
    <row r="65" spans="1:6" ht="13.5" thickBot="1">
      <c r="A65" s="45"/>
      <c r="B65" s="184" t="s">
        <v>63</v>
      </c>
      <c r="C65" s="185"/>
      <c r="D65" s="186"/>
      <c r="E65" s="187"/>
      <c r="F65" s="70"/>
    </row>
    <row r="66" spans="1:6" ht="12.75">
      <c r="A66" s="45" t="s">
        <v>32</v>
      </c>
      <c r="B66" s="182" t="s">
        <v>13</v>
      </c>
      <c r="C66" s="165" t="s">
        <v>9</v>
      </c>
      <c r="D66" s="183">
        <v>9.99</v>
      </c>
      <c r="E66" s="58">
        <v>4580000</v>
      </c>
      <c r="F66" s="75">
        <f>SUM(D66*E66)</f>
        <v>45754200</v>
      </c>
    </row>
    <row r="67" spans="1:6" ht="12.75">
      <c r="A67" s="45"/>
      <c r="B67" s="56" t="s">
        <v>65</v>
      </c>
      <c r="C67" s="112"/>
      <c r="D67" s="113"/>
      <c r="E67" s="114"/>
      <c r="F67" s="75">
        <v>0</v>
      </c>
    </row>
    <row r="68" spans="1:6" ht="12.75">
      <c r="A68" s="45"/>
      <c r="B68" s="79" t="s">
        <v>64</v>
      </c>
      <c r="C68" s="112"/>
      <c r="D68" s="113"/>
      <c r="E68" s="114"/>
      <c r="F68" s="75">
        <f>F66+F67</f>
        <v>45754200</v>
      </c>
    </row>
    <row r="69" spans="1:6" ht="25.5">
      <c r="A69" s="45" t="s">
        <v>34</v>
      </c>
      <c r="B69" s="88" t="s">
        <v>35</v>
      </c>
      <c r="C69" s="165" t="s">
        <v>86</v>
      </c>
      <c r="D69" s="30">
        <v>247</v>
      </c>
      <c r="E69" s="58">
        <v>22300</v>
      </c>
      <c r="F69" s="75">
        <v>5503640</v>
      </c>
    </row>
    <row r="70" spans="1:6" ht="12.75" hidden="1">
      <c r="A70" s="45" t="s">
        <v>1</v>
      </c>
      <c r="B70" s="4" t="s">
        <v>11</v>
      </c>
      <c r="C70" s="39"/>
      <c r="D70" s="40"/>
      <c r="E70" s="59"/>
      <c r="F70" s="75"/>
    </row>
    <row r="71" spans="1:6" ht="12.75">
      <c r="A71" s="45"/>
      <c r="B71" s="56" t="s">
        <v>65</v>
      </c>
      <c r="C71" s="117"/>
      <c r="D71" s="40"/>
      <c r="E71" s="58"/>
      <c r="F71" s="75">
        <v>-5503640</v>
      </c>
    </row>
    <row r="72" spans="1:6" ht="12.75">
      <c r="A72" s="45"/>
      <c r="B72" s="118" t="s">
        <v>64</v>
      </c>
      <c r="C72" s="119"/>
      <c r="D72" s="120"/>
      <c r="E72" s="121"/>
      <c r="F72" s="75">
        <f>F69+F71</f>
        <v>0</v>
      </c>
    </row>
    <row r="73" spans="1:6" ht="12.75">
      <c r="A73" s="45" t="s">
        <v>36</v>
      </c>
      <c r="B73" s="6" t="s">
        <v>14</v>
      </c>
      <c r="C73" s="25"/>
      <c r="D73" s="26"/>
      <c r="E73" s="58"/>
      <c r="F73" s="75">
        <v>9920000</v>
      </c>
    </row>
    <row r="74" spans="1:6" ht="12.75">
      <c r="A74" s="45"/>
      <c r="B74" s="56" t="s">
        <v>65</v>
      </c>
      <c r="C74" s="117"/>
      <c r="D74" s="40"/>
      <c r="E74" s="58"/>
      <c r="F74" s="75">
        <f>F75-F73</f>
        <v>-9094132</v>
      </c>
    </row>
    <row r="75" spans="1:6" ht="12.75">
      <c r="A75" s="45"/>
      <c r="B75" s="118" t="s">
        <v>64</v>
      </c>
      <c r="C75" s="119"/>
      <c r="D75" s="120"/>
      <c r="E75" s="121"/>
      <c r="F75" s="75">
        <v>825868</v>
      </c>
    </row>
    <row r="76" spans="1:6" ht="12.75">
      <c r="A76" s="116" t="s">
        <v>66</v>
      </c>
      <c r="B76" s="5" t="s">
        <v>67</v>
      </c>
      <c r="C76" s="61"/>
      <c r="D76" s="61"/>
      <c r="E76" s="62"/>
      <c r="F76" s="75">
        <v>0</v>
      </c>
    </row>
    <row r="77" spans="1:6" ht="12.75">
      <c r="A77" s="45"/>
      <c r="B77" s="56" t="s">
        <v>65</v>
      </c>
      <c r="C77" s="117"/>
      <c r="D77" s="40"/>
      <c r="E77" s="58"/>
      <c r="F77" s="75">
        <v>0</v>
      </c>
    </row>
    <row r="78" spans="1:6" ht="12.75">
      <c r="A78" s="45"/>
      <c r="B78" s="118" t="s">
        <v>64</v>
      </c>
      <c r="C78" s="119"/>
      <c r="D78" s="120"/>
      <c r="E78" s="121"/>
      <c r="F78" s="75">
        <f>F76+F77</f>
        <v>0</v>
      </c>
    </row>
    <row r="79" spans="1:6" ht="12.75">
      <c r="A79" s="45" t="s">
        <v>37</v>
      </c>
      <c r="B79" s="6" t="s">
        <v>15</v>
      </c>
      <c r="C79" s="61"/>
      <c r="D79" s="61"/>
      <c r="E79" s="62"/>
      <c r="F79" s="75">
        <v>5770340</v>
      </c>
    </row>
    <row r="80" spans="1:6" ht="12.75">
      <c r="A80" s="45"/>
      <c r="B80" s="56" t="s">
        <v>65</v>
      </c>
      <c r="C80" s="117"/>
      <c r="D80" s="40"/>
      <c r="E80" s="58"/>
      <c r="F80" s="75">
        <v>0</v>
      </c>
    </row>
    <row r="81" spans="1:6" ht="12.75">
      <c r="A81" s="45"/>
      <c r="B81" s="118" t="s">
        <v>64</v>
      </c>
      <c r="C81" s="119"/>
      <c r="D81" s="120"/>
      <c r="E81" s="121"/>
      <c r="F81" s="75">
        <f>F79+F80</f>
        <v>5770340</v>
      </c>
    </row>
    <row r="82" spans="1:6" ht="12.75">
      <c r="A82" s="91" t="s">
        <v>38</v>
      </c>
      <c r="B82" s="89" t="s">
        <v>59</v>
      </c>
      <c r="C82" s="124" t="s">
        <v>9</v>
      </c>
      <c r="D82" s="122">
        <v>3665</v>
      </c>
      <c r="E82" s="123">
        <v>2700</v>
      </c>
      <c r="F82" s="111">
        <v>9895500</v>
      </c>
    </row>
    <row r="83" spans="1:6" ht="12.75">
      <c r="A83" s="45"/>
      <c r="B83" s="56" t="s">
        <v>65</v>
      </c>
      <c r="C83" s="117"/>
      <c r="D83" s="40"/>
      <c r="E83" s="58"/>
      <c r="F83" s="75">
        <v>-9895500</v>
      </c>
    </row>
    <row r="84" spans="1:6" ht="12.75">
      <c r="A84" s="45"/>
      <c r="B84" s="118" t="s">
        <v>64</v>
      </c>
      <c r="C84" s="119"/>
      <c r="D84" s="120"/>
      <c r="E84" s="121"/>
      <c r="F84" s="75">
        <f>F82+F83</f>
        <v>0</v>
      </c>
    </row>
    <row r="85" spans="1:6" ht="25.5">
      <c r="A85" s="91" t="s">
        <v>83</v>
      </c>
      <c r="B85" s="89" t="s">
        <v>59</v>
      </c>
      <c r="C85" s="167" t="s">
        <v>87</v>
      </c>
      <c r="D85" s="42">
        <v>135</v>
      </c>
      <c r="E85" s="123">
        <v>2550</v>
      </c>
      <c r="F85" s="111">
        <v>344250</v>
      </c>
    </row>
    <row r="86" spans="1:6" ht="12.75">
      <c r="A86" s="45"/>
      <c r="B86" s="56" t="s">
        <v>65</v>
      </c>
      <c r="C86" s="117"/>
      <c r="D86" s="40"/>
      <c r="E86" s="58"/>
      <c r="F86" s="75">
        <v>-344250</v>
      </c>
    </row>
    <row r="87" spans="1:6" ht="12.75">
      <c r="A87" s="45"/>
      <c r="B87" s="118" t="s">
        <v>64</v>
      </c>
      <c r="C87" s="119"/>
      <c r="D87" s="120"/>
      <c r="E87" s="121"/>
      <c r="F87" s="75">
        <f>F85+F86</f>
        <v>0</v>
      </c>
    </row>
    <row r="88" spans="1:6" ht="12.75">
      <c r="A88" s="91" t="s">
        <v>68</v>
      </c>
      <c r="B88" s="89" t="s">
        <v>69</v>
      </c>
      <c r="C88" s="168" t="s">
        <v>88</v>
      </c>
      <c r="D88" s="166">
        <v>43000</v>
      </c>
      <c r="E88" s="174">
        <v>1.55</v>
      </c>
      <c r="F88" s="111">
        <v>66650</v>
      </c>
    </row>
    <row r="89" spans="1:6" ht="12.75">
      <c r="A89" s="45"/>
      <c r="B89" s="56" t="s">
        <v>65</v>
      </c>
      <c r="C89" s="117"/>
      <c r="D89" s="40"/>
      <c r="E89" s="58"/>
      <c r="F89" s="75">
        <v>0</v>
      </c>
    </row>
    <row r="90" spans="1:6" ht="12.75">
      <c r="A90" s="45"/>
      <c r="B90" s="118" t="s">
        <v>64</v>
      </c>
      <c r="C90" s="119"/>
      <c r="D90" s="120"/>
      <c r="E90" s="121"/>
      <c r="F90" s="75">
        <f>F88+F89</f>
        <v>66650</v>
      </c>
    </row>
    <row r="91" spans="1:6" ht="13.5" thickBot="1">
      <c r="A91" s="45"/>
      <c r="B91" s="157" t="s">
        <v>39</v>
      </c>
      <c r="C91" s="158"/>
      <c r="D91" s="158"/>
      <c r="E91" s="159"/>
      <c r="F91" s="156">
        <f>F72+F75+F78+F81+F84+F90+F68</f>
        <v>52417058</v>
      </c>
    </row>
    <row r="92" spans="1:6" ht="13.5" thickBot="1">
      <c r="A92" s="161" t="s">
        <v>84</v>
      </c>
      <c r="B92" s="162" t="s">
        <v>85</v>
      </c>
      <c r="C92" s="163"/>
      <c r="D92" s="82"/>
      <c r="E92" s="164"/>
      <c r="F92" s="38">
        <v>136144</v>
      </c>
    </row>
    <row r="93" spans="1:14" s="12" customFormat="1" ht="16.5" thickBot="1">
      <c r="A93" s="160"/>
      <c r="B93" s="107" t="s">
        <v>45</v>
      </c>
      <c r="C93" s="94"/>
      <c r="D93" s="94"/>
      <c r="E93" s="95"/>
      <c r="F93" s="96">
        <f>F91+F92</f>
        <v>52553202</v>
      </c>
      <c r="G93" s="97"/>
      <c r="H93" s="92"/>
      <c r="I93" s="92"/>
      <c r="J93" s="93"/>
      <c r="K93" s="93"/>
      <c r="L93" s="93"/>
      <c r="M93" s="93"/>
      <c r="N93" s="93"/>
    </row>
    <row r="94" spans="1:14" s="12" customFormat="1" ht="16.5" thickBot="1">
      <c r="A94" s="142"/>
      <c r="B94" s="140"/>
      <c r="C94" s="140"/>
      <c r="D94" s="140"/>
      <c r="E94" s="140"/>
      <c r="F94" s="140"/>
      <c r="G94" s="97"/>
      <c r="H94" s="92"/>
      <c r="I94" s="92"/>
      <c r="J94" s="93"/>
      <c r="K94" s="93"/>
      <c r="L94" s="93"/>
      <c r="M94" s="93"/>
      <c r="N94" s="93"/>
    </row>
    <row r="95" spans="1:6" ht="13.5" thickBot="1">
      <c r="A95" s="99"/>
      <c r="B95" s="139" t="s">
        <v>41</v>
      </c>
      <c r="C95" s="140"/>
      <c r="D95" s="140"/>
      <c r="E95" s="140"/>
      <c r="F95" s="141"/>
    </row>
    <row r="96" spans="1:9" s="106" customFormat="1" ht="25.5">
      <c r="A96" s="127" t="s">
        <v>43</v>
      </c>
      <c r="B96" s="108" t="s">
        <v>42</v>
      </c>
      <c r="C96" s="128" t="s">
        <v>9</v>
      </c>
      <c r="D96" s="173">
        <v>3665</v>
      </c>
      <c r="E96" s="129">
        <v>1140</v>
      </c>
      <c r="F96" s="130">
        <v>4178100</v>
      </c>
      <c r="G96" s="105"/>
      <c r="H96" s="105"/>
      <c r="I96" s="105"/>
    </row>
    <row r="97" spans="1:9" s="12" customFormat="1" ht="15.75">
      <c r="A97" s="131"/>
      <c r="B97" s="102"/>
      <c r="C97" s="102"/>
      <c r="D97" s="102"/>
      <c r="E97" s="103"/>
      <c r="F97" s="104"/>
      <c r="G97" s="97"/>
      <c r="H97" s="97"/>
      <c r="I97" s="97"/>
    </row>
    <row r="98" spans="1:9" s="12" customFormat="1" ht="16.5" thickBot="1">
      <c r="A98" s="132"/>
      <c r="B98" s="133" t="s">
        <v>12</v>
      </c>
      <c r="C98" s="100"/>
      <c r="D98" s="100"/>
      <c r="E98" s="101"/>
      <c r="F98" s="134">
        <f>SUM(F96:F97)</f>
        <v>4178100</v>
      </c>
      <c r="G98" s="97"/>
      <c r="H98" s="97"/>
      <c r="I98" s="97"/>
    </row>
    <row r="99" spans="2:6" ht="16.5" thickBot="1">
      <c r="B99" s="12"/>
      <c r="C99" s="12"/>
      <c r="D99" s="12"/>
      <c r="E99" s="13"/>
      <c r="F99" s="8"/>
    </row>
    <row r="100" spans="1:6" ht="16.5" thickBot="1">
      <c r="A100" s="53"/>
      <c r="B100" s="135" t="s">
        <v>78</v>
      </c>
      <c r="C100" s="135"/>
      <c r="D100" s="135"/>
      <c r="E100" s="136"/>
      <c r="F100" s="137">
        <f>F27+F39+F50+F93+F98</f>
        <v>160928281</v>
      </c>
    </row>
    <row r="101" spans="1:6" ht="15.75">
      <c r="A101" s="138" t="s">
        <v>79</v>
      </c>
      <c r="B101" s="12"/>
      <c r="C101" s="12"/>
      <c r="D101" s="12"/>
      <c r="E101" s="13"/>
      <c r="F101" s="8"/>
    </row>
  </sheetData>
  <sheetProtection/>
  <mergeCells count="15">
    <mergeCell ref="C54:F54"/>
    <mergeCell ref="A3:F3"/>
    <mergeCell ref="A1:F1"/>
    <mergeCell ref="A4:F4"/>
    <mergeCell ref="C43:F43"/>
    <mergeCell ref="C53:F53"/>
    <mergeCell ref="C6:F6"/>
    <mergeCell ref="B52:F52"/>
    <mergeCell ref="B23:C23"/>
    <mergeCell ref="B95:F95"/>
    <mergeCell ref="A94:F94"/>
    <mergeCell ref="C7:F7"/>
    <mergeCell ref="C30:F30"/>
    <mergeCell ref="C31:F31"/>
    <mergeCell ref="C42:F42"/>
  </mergeCells>
  <printOptions/>
  <pageMargins left="0.75" right="0.75" top="1" bottom="1" header="0.5" footer="0.5"/>
  <pageSetup horizontalDpi="600" verticalDpi="600" orientation="portrait" paperSize="9" scale="76" r:id="rId3"/>
  <rowBreaks count="1" manualBreakCount="1">
    <brk id="5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Csillag Kati</dc:creator>
  <cp:keywords/>
  <dc:description/>
  <cp:lastModifiedBy>Katalin</cp:lastModifiedBy>
  <cp:lastPrinted>2015-06-22T14:49:44Z</cp:lastPrinted>
  <dcterms:created xsi:type="dcterms:W3CDTF">2009-11-23T08:42:24Z</dcterms:created>
  <dcterms:modified xsi:type="dcterms:W3CDTF">2016-01-22T18:46:26Z</dcterms:modified>
  <cp:category/>
  <cp:version/>
  <cp:contentType/>
  <cp:contentStatus/>
</cp:coreProperties>
</file>