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735" yWindow="6105" windowWidth="19320" windowHeight="5385"/>
  </bookViews>
  <sheets>
    <sheet name="8.sz.m.-beruházások" sheetId="7" r:id="rId1"/>
    <sheet name="9.sz.m.-felújítások" sheetId="2" r:id="rId2"/>
    <sheet name="Munka3" sheetId="3" r:id="rId3"/>
    <sheet name="Munka1" sheetId="6" r:id="rId4"/>
  </sheets>
  <calcPr calcId="162913"/>
</workbook>
</file>

<file path=xl/calcChain.xml><?xml version="1.0" encoding="utf-8"?>
<calcChain xmlns="http://schemas.openxmlformats.org/spreadsheetml/2006/main">
  <c r="H10" i="7" l="1"/>
  <c r="H9" i="7"/>
  <c r="H11" i="7"/>
  <c r="H7" i="7"/>
  <c r="H11" i="2" l="1"/>
  <c r="H9" i="2"/>
  <c r="H10" i="2"/>
  <c r="G10" i="2"/>
  <c r="H12" i="2" l="1"/>
  <c r="L10" i="2"/>
  <c r="K12" i="7"/>
  <c r="J12" i="7"/>
  <c r="I12" i="7"/>
  <c r="L10" i="7"/>
  <c r="L8" i="7"/>
  <c r="L7" i="7"/>
  <c r="L11" i="7" l="1"/>
  <c r="F12" i="7"/>
  <c r="E12" i="7"/>
  <c r="D12" i="7"/>
  <c r="C11" i="7"/>
  <c r="G11" i="7" s="1"/>
  <c r="G10" i="7"/>
  <c r="C10" i="7"/>
  <c r="C9" i="7"/>
  <c r="G8" i="7"/>
  <c r="G7" i="7"/>
  <c r="C7" i="7"/>
  <c r="C12" i="7" s="1"/>
  <c r="G12" i="7" s="1"/>
  <c r="H12" i="7" l="1"/>
  <c r="L12" i="7" s="1"/>
  <c r="H13" i="2"/>
  <c r="J13" i="2"/>
  <c r="I13" i="2"/>
  <c r="K12" i="2"/>
  <c r="K13" i="2" s="1"/>
  <c r="L11" i="2"/>
  <c r="L9" i="2"/>
  <c r="L8" i="2"/>
  <c r="L7" i="2"/>
  <c r="G8" i="2"/>
  <c r="G9" i="2"/>
  <c r="G11" i="2"/>
  <c r="L12" i="2" l="1"/>
  <c r="L13" i="2" s="1"/>
  <c r="C13" i="2"/>
  <c r="F12" i="2" l="1"/>
  <c r="G12" i="2" s="1"/>
  <c r="D13" i="2"/>
  <c r="F13" i="2"/>
  <c r="E13" i="2"/>
  <c r="G7" i="2"/>
  <c r="G13" i="2" l="1"/>
</calcChain>
</file>

<file path=xl/sharedStrings.xml><?xml version="1.0" encoding="utf-8"?>
<sst xmlns="http://schemas.openxmlformats.org/spreadsheetml/2006/main" count="62" uniqueCount="35">
  <si>
    <t>e Forint</t>
  </si>
  <si>
    <t>Megnevezés</t>
  </si>
  <si>
    <t>Polgármesteri Hivatal</t>
  </si>
  <si>
    <t>Önkormány-zat</t>
  </si>
  <si>
    <t>Összesen</t>
  </si>
  <si>
    <t>ÁFA</t>
  </si>
  <si>
    <t>Összesen:</t>
  </si>
  <si>
    <t>K7  Felújítások</t>
  </si>
  <si>
    <t>Célonkénti részletezés</t>
  </si>
  <si>
    <t>Rovat- kód</t>
  </si>
  <si>
    <t>K71131</t>
  </si>
  <si>
    <t>K7412</t>
  </si>
  <si>
    <t>Óvoda</t>
  </si>
  <si>
    <t>Műv.Ház</t>
  </si>
  <si>
    <t xml:space="preserve">Épület felújítás </t>
  </si>
  <si>
    <t>K7114</t>
  </si>
  <si>
    <t>Egyéb építmény felújítás</t>
  </si>
  <si>
    <t>Óvoda konyha felújítás</t>
  </si>
  <si>
    <t>Útfelújítás</t>
  </si>
  <si>
    <t>2017. évi eredeti előirányzat</t>
  </si>
  <si>
    <t>2017. évi módosított előirányzat</t>
  </si>
  <si>
    <t>K6  Beruházások</t>
  </si>
  <si>
    <t>K6112</t>
  </si>
  <si>
    <t xml:space="preserve">Szellemi termék vás. </t>
  </si>
  <si>
    <t>K62133</t>
  </si>
  <si>
    <t xml:space="preserve">Épület építés, vásárlás </t>
  </si>
  <si>
    <t>K6214</t>
  </si>
  <si>
    <t>Egyéb építmény beszerzés, létesítés</t>
  </si>
  <si>
    <t>K6411</t>
  </si>
  <si>
    <t>Egyéb gép, felszerelés, berendezés vás.</t>
  </si>
  <si>
    <t>K6711</t>
  </si>
  <si>
    <t>Pilisborosjenő, 2017. november 16.</t>
  </si>
  <si>
    <t>8.sz.melléklet</t>
  </si>
  <si>
    <t>9.sz.melléklet</t>
  </si>
  <si>
    <t>Vis maior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</si>
</sst>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4" xfId="0" applyBorder="1"/>
    <xf numFmtId="0" fontId="0" fillId="0" borderId="10" xfId="0" applyBorder="1"/>
    <xf numFmtId="3" fontId="0" fillId="0" borderId="10" xfId="0" applyNumberFormat="1" applyBorder="1"/>
    <xf numFmtId="3" fontId="1" fillId="0" borderId="13" xfId="0" applyNumberFormat="1" applyFont="1" applyBorder="1"/>
    <xf numFmtId="3" fontId="1" fillId="0" borderId="2" xfId="0" applyNumberFormat="1" applyFont="1" applyBorder="1"/>
    <xf numFmtId="3" fontId="3" fillId="0" borderId="14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3" fontId="1" fillId="0" borderId="22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23" xfId="0" applyFont="1" applyFill="1" applyBorder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20" sqref="I20"/>
    </sheetView>
  </sheetViews>
  <sheetFormatPr defaultRowHeight="15" x14ac:dyDescent="0.25"/>
  <cols>
    <col min="1" max="1" width="9.28515625" customWidth="1"/>
    <col min="2" max="2" width="43.5703125" customWidth="1"/>
    <col min="3" max="5" width="14.5703125" customWidth="1"/>
    <col min="6" max="6" width="13.140625" customWidth="1"/>
    <col min="7" max="10" width="14.5703125" customWidth="1"/>
    <col min="11" max="11" width="13.140625" customWidth="1"/>
    <col min="12" max="12" width="14.5703125" customWidth="1"/>
  </cols>
  <sheetData>
    <row r="1" spans="1:12" x14ac:dyDescent="0.25">
      <c r="C1" s="1"/>
      <c r="D1" s="1"/>
      <c r="E1" s="1"/>
      <c r="F1" s="1"/>
      <c r="G1" s="2"/>
      <c r="H1" s="1"/>
      <c r="I1" s="1"/>
      <c r="J1" s="1"/>
      <c r="K1" s="1"/>
      <c r="L1" s="2" t="s">
        <v>32</v>
      </c>
    </row>
    <row r="2" spans="1:12" ht="15.75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.5" thickBot="1" x14ac:dyDescent="0.3">
      <c r="A4" s="22"/>
      <c r="B4" s="22"/>
      <c r="C4" s="22"/>
      <c r="D4" s="22"/>
      <c r="E4" s="22"/>
      <c r="F4" s="22"/>
      <c r="G4" s="22"/>
      <c r="L4" s="2" t="s">
        <v>0</v>
      </c>
    </row>
    <row r="5" spans="1:12" ht="15.75" thickBot="1" x14ac:dyDescent="0.3">
      <c r="A5" s="27" t="s">
        <v>9</v>
      </c>
      <c r="B5" s="29" t="s">
        <v>1</v>
      </c>
      <c r="C5" s="31" t="s">
        <v>19</v>
      </c>
      <c r="D5" s="32"/>
      <c r="E5" s="32"/>
      <c r="F5" s="32"/>
      <c r="G5" s="33"/>
      <c r="H5" s="31" t="s">
        <v>20</v>
      </c>
      <c r="I5" s="32"/>
      <c r="J5" s="32"/>
      <c r="K5" s="32"/>
      <c r="L5" s="33"/>
    </row>
    <row r="6" spans="1:12" ht="32.25" thickBot="1" x14ac:dyDescent="0.3">
      <c r="A6" s="28"/>
      <c r="B6" s="30"/>
      <c r="C6" s="17" t="s">
        <v>3</v>
      </c>
      <c r="D6" s="3" t="s">
        <v>2</v>
      </c>
      <c r="E6" s="3" t="s">
        <v>12</v>
      </c>
      <c r="F6" s="3" t="s">
        <v>13</v>
      </c>
      <c r="G6" s="4" t="s">
        <v>4</v>
      </c>
      <c r="H6" s="3" t="s">
        <v>3</v>
      </c>
      <c r="I6" s="3" t="s">
        <v>2</v>
      </c>
      <c r="J6" s="3" t="s">
        <v>12</v>
      </c>
      <c r="K6" s="3" t="s">
        <v>13</v>
      </c>
      <c r="L6" s="4" t="s">
        <v>4</v>
      </c>
    </row>
    <row r="7" spans="1:12" x14ac:dyDescent="0.25">
      <c r="A7" s="5" t="s">
        <v>22</v>
      </c>
      <c r="B7" s="12" t="s">
        <v>23</v>
      </c>
      <c r="C7" s="6">
        <f>1950+16000</f>
        <v>17950</v>
      </c>
      <c r="D7" s="6">
        <v>0</v>
      </c>
      <c r="E7" s="6">
        <v>0</v>
      </c>
      <c r="F7" s="6">
        <v>0</v>
      </c>
      <c r="G7" s="16">
        <f>SUM(C7:F7)</f>
        <v>17950</v>
      </c>
      <c r="H7" s="6">
        <f>1950+16000+5200+200+850+1500</f>
        <v>25700</v>
      </c>
      <c r="I7" s="6">
        <v>0</v>
      </c>
      <c r="J7" s="6">
        <v>400</v>
      </c>
      <c r="K7" s="6">
        <v>0</v>
      </c>
      <c r="L7" s="16">
        <f>SUM(H7:K7)</f>
        <v>26100</v>
      </c>
    </row>
    <row r="8" spans="1:12" x14ac:dyDescent="0.25">
      <c r="A8" s="7" t="s">
        <v>24</v>
      </c>
      <c r="B8" s="13" t="s">
        <v>25</v>
      </c>
      <c r="C8" s="8">
        <v>0</v>
      </c>
      <c r="D8" s="8">
        <v>0</v>
      </c>
      <c r="E8" s="8">
        <v>0</v>
      </c>
      <c r="F8" s="8">
        <v>0</v>
      </c>
      <c r="G8" s="9">
        <f>SUM(C8:F8)</f>
        <v>0</v>
      </c>
      <c r="H8" s="8">
        <v>0</v>
      </c>
      <c r="I8" s="8">
        <v>0</v>
      </c>
      <c r="J8" s="8">
        <v>0</v>
      </c>
      <c r="K8" s="8">
        <v>0</v>
      </c>
      <c r="L8" s="9">
        <f>SUM(H8:K8)</f>
        <v>0</v>
      </c>
    </row>
    <row r="9" spans="1:12" x14ac:dyDescent="0.25">
      <c r="A9" s="7" t="s">
        <v>26</v>
      </c>
      <c r="B9" s="13" t="s">
        <v>27</v>
      </c>
      <c r="C9" s="14">
        <f>12000+976383</f>
        <v>988383</v>
      </c>
      <c r="D9" s="14">
        <v>0</v>
      </c>
      <c r="E9" s="14">
        <v>0</v>
      </c>
      <c r="F9" s="14">
        <v>0</v>
      </c>
      <c r="G9" s="9">
        <v>650209</v>
      </c>
      <c r="H9" s="14">
        <f>12000+976383+3600+2437+2082+157</f>
        <v>996659</v>
      </c>
      <c r="I9" s="14">
        <v>0</v>
      </c>
      <c r="J9" s="14">
        <v>0</v>
      </c>
      <c r="K9" s="14">
        <v>0</v>
      </c>
      <c r="L9" s="9">
        <v>650209</v>
      </c>
    </row>
    <row r="10" spans="1:12" x14ac:dyDescent="0.25">
      <c r="A10" s="7" t="s">
        <v>28</v>
      </c>
      <c r="B10" s="13" t="s">
        <v>29</v>
      </c>
      <c r="C10" s="8">
        <f>100+1500+4500+5512</f>
        <v>11612</v>
      </c>
      <c r="D10" s="8">
        <v>440</v>
      </c>
      <c r="E10" s="8">
        <v>750</v>
      </c>
      <c r="F10" s="8">
        <v>100</v>
      </c>
      <c r="G10" s="9">
        <f>SUM(C10:F10)</f>
        <v>12902</v>
      </c>
      <c r="H10" s="8">
        <f>100+1500+4500+5512</f>
        <v>11612</v>
      </c>
      <c r="I10" s="8">
        <v>440</v>
      </c>
      <c r="J10" s="8">
        <v>750</v>
      </c>
      <c r="K10" s="8">
        <v>100</v>
      </c>
      <c r="L10" s="9">
        <f>SUM(H10:K10)</f>
        <v>12902</v>
      </c>
    </row>
    <row r="11" spans="1:12" ht="15.75" thickBot="1" x14ac:dyDescent="0.3">
      <c r="A11" s="18" t="s">
        <v>30</v>
      </c>
      <c r="B11" s="19" t="s">
        <v>5</v>
      </c>
      <c r="C11" s="20">
        <f>(C7+C9+C10-12000-4500)*27%</f>
        <v>270390.15000000002</v>
      </c>
      <c r="D11" s="20">
        <v>119</v>
      </c>
      <c r="E11" s="20">
        <v>203</v>
      </c>
      <c r="F11" s="20">
        <v>27</v>
      </c>
      <c r="G11" s="21">
        <f>SUM(C11:F11)</f>
        <v>270739.15000000002</v>
      </c>
      <c r="H11" s="20">
        <f>(H7+H9+H10-12000-4500-5200-200-850-2437)*27%</f>
        <v>272371.68</v>
      </c>
      <c r="I11" s="20">
        <v>119</v>
      </c>
      <c r="J11" s="20">
        <v>311</v>
      </c>
      <c r="K11" s="20">
        <v>27</v>
      </c>
      <c r="L11" s="21">
        <f>SUM(H11:K11)</f>
        <v>272828.68</v>
      </c>
    </row>
    <row r="12" spans="1:12" ht="15.75" thickBot="1" x14ac:dyDescent="0.3">
      <c r="A12" s="24" t="s">
        <v>6</v>
      </c>
      <c r="B12" s="25"/>
      <c r="C12" s="10">
        <f>C7+C11+C8+C10+C9</f>
        <v>1288335.1499999999</v>
      </c>
      <c r="D12" s="10">
        <f>D7+D8+D10+D11</f>
        <v>559</v>
      </c>
      <c r="E12" s="10">
        <f>E7+E8+E10+E11</f>
        <v>953</v>
      </c>
      <c r="F12" s="10">
        <f>F7+F8+F10+F11</f>
        <v>127</v>
      </c>
      <c r="G12" s="11">
        <f>SUM(C12:F12)</f>
        <v>1289974.1499999999</v>
      </c>
      <c r="H12" s="10">
        <f>H7+H11+H8+H10+H9</f>
        <v>1306342.68</v>
      </c>
      <c r="I12" s="10">
        <f>I7+I8+I10+I11</f>
        <v>559</v>
      </c>
      <c r="J12" s="10">
        <f>J7+J8+J10+J11</f>
        <v>1461</v>
      </c>
      <c r="K12" s="10">
        <f>K7+K8+K10+K11</f>
        <v>127</v>
      </c>
      <c r="L12" s="11">
        <f>SUM(H12:K12)</f>
        <v>1308489.68</v>
      </c>
    </row>
    <row r="13" spans="1:12" x14ac:dyDescent="0.25">
      <c r="A13" s="23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G14" s="1"/>
      <c r="L14" s="1"/>
    </row>
    <row r="15" spans="1:12" x14ac:dyDescent="0.25">
      <c r="G15" s="1"/>
      <c r="L15" s="1"/>
    </row>
  </sheetData>
  <mergeCells count="7">
    <mergeCell ref="A12:B12"/>
    <mergeCell ref="A3:L3"/>
    <mergeCell ref="A2:L2"/>
    <mergeCell ref="A5:A6"/>
    <mergeCell ref="B5:B6"/>
    <mergeCell ref="C5:G5"/>
    <mergeCell ref="H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H12" sqref="H12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  <col min="8" max="8" width="13.140625" customWidth="1"/>
    <col min="9" max="9" width="17.5703125" customWidth="1"/>
    <col min="10" max="10" width="13.42578125" customWidth="1"/>
    <col min="11" max="11" width="11" customWidth="1"/>
    <col min="12" max="12" width="10.7109375" customWidth="1"/>
  </cols>
  <sheetData>
    <row r="1" spans="1:12" x14ac:dyDescent="0.25">
      <c r="C1" s="1"/>
      <c r="D1" s="1"/>
      <c r="E1" s="1"/>
      <c r="L1" s="2" t="s">
        <v>33</v>
      </c>
    </row>
    <row r="2" spans="1:12" ht="15.75" x14ac:dyDescent="0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thickBot="1" x14ac:dyDescent="0.3">
      <c r="C4" s="1"/>
      <c r="D4" s="1"/>
      <c r="E4" s="1"/>
      <c r="L4" s="2" t="s">
        <v>0</v>
      </c>
    </row>
    <row r="5" spans="1:12" ht="15.75" thickBot="1" x14ac:dyDescent="0.3">
      <c r="A5" s="27" t="s">
        <v>9</v>
      </c>
      <c r="B5" s="29" t="s">
        <v>1</v>
      </c>
      <c r="C5" s="31" t="s">
        <v>19</v>
      </c>
      <c r="D5" s="32"/>
      <c r="E5" s="32"/>
      <c r="F5" s="32"/>
      <c r="G5" s="33"/>
      <c r="H5" s="31" t="s">
        <v>20</v>
      </c>
      <c r="I5" s="32"/>
      <c r="J5" s="32"/>
      <c r="K5" s="32"/>
      <c r="L5" s="33"/>
    </row>
    <row r="6" spans="1:12" ht="32.25" thickBot="1" x14ac:dyDescent="0.3">
      <c r="A6" s="28"/>
      <c r="B6" s="30"/>
      <c r="C6" s="17" t="s">
        <v>3</v>
      </c>
      <c r="D6" s="3" t="s">
        <v>2</v>
      </c>
      <c r="E6" s="3" t="s">
        <v>12</v>
      </c>
      <c r="F6" s="3" t="s">
        <v>13</v>
      </c>
      <c r="G6" s="4" t="s">
        <v>4</v>
      </c>
      <c r="H6" s="3" t="s">
        <v>3</v>
      </c>
      <c r="I6" s="3" t="s">
        <v>2</v>
      </c>
      <c r="J6" s="3" t="s">
        <v>12</v>
      </c>
      <c r="K6" s="3" t="s">
        <v>13</v>
      </c>
      <c r="L6" s="4" t="s">
        <v>4</v>
      </c>
    </row>
    <row r="7" spans="1:12" x14ac:dyDescent="0.25">
      <c r="A7" s="5" t="s">
        <v>10</v>
      </c>
      <c r="B7" s="12" t="s">
        <v>14</v>
      </c>
      <c r="C7" s="6">
        <v>0</v>
      </c>
      <c r="D7" s="6">
        <v>0</v>
      </c>
      <c r="E7" s="6">
        <v>1020</v>
      </c>
      <c r="F7" s="6">
        <v>1000</v>
      </c>
      <c r="G7" s="16">
        <f>SUM(C7:F7)</f>
        <v>2020</v>
      </c>
      <c r="H7" s="6">
        <v>0</v>
      </c>
      <c r="I7" s="6">
        <v>0</v>
      </c>
      <c r="J7" s="6">
        <v>620</v>
      </c>
      <c r="K7" s="6">
        <v>1000</v>
      </c>
      <c r="L7" s="16">
        <f>SUM(H7:K7)</f>
        <v>1620</v>
      </c>
    </row>
    <row r="8" spans="1:12" x14ac:dyDescent="0.25">
      <c r="A8" s="7" t="s">
        <v>10</v>
      </c>
      <c r="B8" s="13" t="s">
        <v>17</v>
      </c>
      <c r="C8" s="14">
        <v>0</v>
      </c>
      <c r="D8" s="14">
        <v>0</v>
      </c>
      <c r="E8" s="14">
        <v>0</v>
      </c>
      <c r="F8" s="14">
        <v>0</v>
      </c>
      <c r="G8" s="9">
        <f t="shared" ref="G8:G11" si="0">SUM(C8:F8)</f>
        <v>0</v>
      </c>
      <c r="H8" s="14">
        <v>1181</v>
      </c>
      <c r="I8" s="14">
        <v>0</v>
      </c>
      <c r="J8" s="14">
        <v>0</v>
      </c>
      <c r="K8" s="14">
        <v>0</v>
      </c>
      <c r="L8" s="9">
        <f t="shared" ref="L8:L11" si="1">SUM(H8:K8)</f>
        <v>1181</v>
      </c>
    </row>
    <row r="9" spans="1:12" x14ac:dyDescent="0.25">
      <c r="A9" s="7" t="s">
        <v>15</v>
      </c>
      <c r="B9" s="13" t="s">
        <v>16</v>
      </c>
      <c r="C9" s="14">
        <v>0</v>
      </c>
      <c r="D9" s="14">
        <v>0</v>
      </c>
      <c r="E9" s="14">
        <v>0</v>
      </c>
      <c r="F9" s="14">
        <v>0</v>
      </c>
      <c r="G9" s="9">
        <f t="shared" si="0"/>
        <v>0</v>
      </c>
      <c r="H9" s="14">
        <f>21540+25000</f>
        <v>46540</v>
      </c>
      <c r="I9" s="14">
        <v>0</v>
      </c>
      <c r="J9" s="14">
        <v>0</v>
      </c>
      <c r="K9" s="14">
        <v>0</v>
      </c>
      <c r="L9" s="9">
        <f t="shared" si="1"/>
        <v>46540</v>
      </c>
    </row>
    <row r="10" spans="1:12" x14ac:dyDescent="0.25">
      <c r="A10" s="7" t="s">
        <v>15</v>
      </c>
      <c r="B10" s="13" t="s">
        <v>34</v>
      </c>
      <c r="C10" s="14">
        <v>0</v>
      </c>
      <c r="D10" s="14">
        <v>0</v>
      </c>
      <c r="E10" s="14">
        <v>0</v>
      </c>
      <c r="F10" s="14">
        <v>0</v>
      </c>
      <c r="G10" s="9">
        <f t="shared" ref="G10" si="2">SUM(C10:F10)</f>
        <v>0</v>
      </c>
      <c r="H10" s="14">
        <f>8080+72717</f>
        <v>80797</v>
      </c>
      <c r="I10" s="14">
        <v>0</v>
      </c>
      <c r="J10" s="14">
        <v>0</v>
      </c>
      <c r="K10" s="14">
        <v>0</v>
      </c>
      <c r="L10" s="9">
        <f t="shared" ref="L10" si="3">SUM(H10:K10)</f>
        <v>80797</v>
      </c>
    </row>
    <row r="11" spans="1:12" x14ac:dyDescent="0.25">
      <c r="A11" s="7" t="s">
        <v>15</v>
      </c>
      <c r="B11" s="13" t="s">
        <v>18</v>
      </c>
      <c r="C11" s="14">
        <v>0</v>
      </c>
      <c r="D11" s="14">
        <v>0</v>
      </c>
      <c r="E11" s="14">
        <v>0</v>
      </c>
      <c r="F11" s="14">
        <v>0</v>
      </c>
      <c r="G11" s="15">
        <f t="shared" si="0"/>
        <v>0</v>
      </c>
      <c r="H11" s="14">
        <f>3937-783</f>
        <v>3154</v>
      </c>
      <c r="I11" s="14">
        <v>0</v>
      </c>
      <c r="J11" s="14">
        <v>0</v>
      </c>
      <c r="K11" s="14">
        <v>0</v>
      </c>
      <c r="L11" s="15">
        <f t="shared" si="1"/>
        <v>3154</v>
      </c>
    </row>
    <row r="12" spans="1:12" ht="15.75" thickBot="1" x14ac:dyDescent="0.3">
      <c r="A12" s="7" t="s">
        <v>11</v>
      </c>
      <c r="B12" s="13" t="s">
        <v>5</v>
      </c>
      <c r="C12" s="8">
        <v>0</v>
      </c>
      <c r="D12" s="8">
        <v>0</v>
      </c>
      <c r="E12" s="8">
        <v>276</v>
      </c>
      <c r="F12" s="8">
        <f>F7*27%</f>
        <v>270</v>
      </c>
      <c r="G12" s="9">
        <f>SUM(C12:F12)</f>
        <v>546</v>
      </c>
      <c r="H12" s="8">
        <f>(H8+H10+H11+H9)*27%</f>
        <v>35551.440000000002</v>
      </c>
      <c r="I12" s="8">
        <v>0</v>
      </c>
      <c r="J12" s="8">
        <v>168</v>
      </c>
      <c r="K12" s="8">
        <f>K7*27%</f>
        <v>270</v>
      </c>
      <c r="L12" s="9">
        <f>SUM(H12:K12)</f>
        <v>35989.440000000002</v>
      </c>
    </row>
    <row r="13" spans="1:12" ht="15.75" thickBot="1" x14ac:dyDescent="0.3">
      <c r="A13" s="24" t="s">
        <v>6</v>
      </c>
      <c r="B13" s="25"/>
      <c r="C13" s="10">
        <f>C7+C12+C9</f>
        <v>0</v>
      </c>
      <c r="D13" s="10">
        <f>D7+D12</f>
        <v>0</v>
      </c>
      <c r="E13" s="10">
        <f>E7+E12</f>
        <v>1296</v>
      </c>
      <c r="F13" s="10">
        <f>F7+F12</f>
        <v>1270</v>
      </c>
      <c r="G13" s="11">
        <f>G7+G12+G9</f>
        <v>2566</v>
      </c>
      <c r="H13" s="10">
        <f>SUM(H7:H12)</f>
        <v>167223.44</v>
      </c>
      <c r="I13" s="10">
        <f>I7+I12</f>
        <v>0</v>
      </c>
      <c r="J13" s="10">
        <f>J7+J12</f>
        <v>788</v>
      </c>
      <c r="K13" s="10">
        <f>K7+K12</f>
        <v>1270</v>
      </c>
      <c r="L13" s="11">
        <f>SUM(L7:L12)</f>
        <v>169281.44</v>
      </c>
    </row>
    <row r="14" spans="1:12" x14ac:dyDescent="0.25">
      <c r="A14" s="23" t="s">
        <v>31</v>
      </c>
    </row>
  </sheetData>
  <mergeCells count="7">
    <mergeCell ref="A13:B13"/>
    <mergeCell ref="A2:L2"/>
    <mergeCell ref="A3:L3"/>
    <mergeCell ref="B5:B6"/>
    <mergeCell ref="A5:A6"/>
    <mergeCell ref="C5:G5"/>
    <mergeCell ref="H5:L5"/>
  </mergeCells>
  <phoneticPr fontId="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8.sz.m.-beruházások</vt:lpstr>
      <vt:lpstr>9.sz.m.-felújítások</vt:lpstr>
      <vt:lpstr>Munka3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2017-03-27T07:50:12Z</cp:lastPrinted>
  <dcterms:created xsi:type="dcterms:W3CDTF">2014-02-18T22:10:48Z</dcterms:created>
  <dcterms:modified xsi:type="dcterms:W3CDTF">2017-11-08T13:46:29Z</dcterms:modified>
</cp:coreProperties>
</file>